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300" windowWidth="19440" windowHeight="10770"/>
  </bookViews>
  <sheets>
    <sheet name="Punktakeppni" sheetId="1" r:id="rId1"/>
    <sheet name="Holukeppni" sheetId="4" r:id="rId2"/>
  </sheets>
  <externalReferences>
    <externalReference r:id="rId3"/>
  </externalReferences>
  <definedNames>
    <definedName name="Leikdagar">Punktakeppni!$C$27</definedName>
    <definedName name="Nöfn">Holukeppni!$A$5:$B$17</definedName>
    <definedName name="_xlnm.Print_Area" localSheetId="1">Holukeppni!$B$3:$R$17</definedName>
    <definedName name="_xlnm.Print_Area" localSheetId="0">Punktakeppni!$B$5:$AK$22</definedName>
    <definedName name="Stigagjöf">#REF!</definedName>
  </definedNames>
  <calcPr calcId="145621"/>
</workbook>
</file>

<file path=xl/calcChain.xml><?xml version="1.0" encoding="utf-8"?>
<calcChain xmlns="http://schemas.openxmlformats.org/spreadsheetml/2006/main">
  <c r="AA25" i="1" l="1"/>
  <c r="N24" i="1"/>
  <c r="M24" i="1"/>
  <c r="D24" i="1"/>
  <c r="C24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19" i="1"/>
  <c r="V19" i="1"/>
  <c r="V20" i="1" s="1"/>
  <c r="U19" i="1"/>
  <c r="T19" i="1"/>
  <c r="T20" i="1" s="1"/>
  <c r="S19" i="1"/>
  <c r="R19" i="1"/>
  <c r="R20" i="1" s="1"/>
  <c r="Q19" i="1"/>
  <c r="P19" i="1"/>
  <c r="P20" i="1" s="1"/>
  <c r="O19" i="1"/>
  <c r="N19" i="1"/>
  <c r="N20" i="1" s="1"/>
  <c r="M19" i="1"/>
  <c r="L19" i="1"/>
  <c r="L20" i="1" s="1"/>
  <c r="K19" i="1"/>
  <c r="J19" i="1"/>
  <c r="J20" i="1" s="1"/>
  <c r="I19" i="1"/>
  <c r="H19" i="1"/>
  <c r="H20" i="1" s="1"/>
  <c r="G19" i="1"/>
  <c r="F19" i="1"/>
  <c r="F20" i="1" s="1"/>
  <c r="E19" i="1"/>
  <c r="D19" i="1"/>
  <c r="D20" i="1" s="1"/>
  <c r="C19" i="1"/>
  <c r="AJ18" i="1"/>
  <c r="AI18" i="1"/>
  <c r="AG18" i="1"/>
  <c r="AH18" i="1" s="1"/>
  <c r="AE18" i="1"/>
  <c r="AF18" i="1" s="1"/>
  <c r="AA18" i="1"/>
  <c r="Z18" i="1"/>
  <c r="AB18" i="1" s="1"/>
  <c r="X18" i="1"/>
  <c r="AC18" i="1" s="1"/>
  <c r="B18" i="1"/>
  <c r="AJ17" i="1"/>
  <c r="AI17" i="1"/>
  <c r="AG17" i="1"/>
  <c r="AH17" i="1" s="1"/>
  <c r="AE17" i="1"/>
  <c r="AF17" i="1" s="1"/>
  <c r="AA17" i="1"/>
  <c r="Z17" i="1"/>
  <c r="AB17" i="1" s="1"/>
  <c r="X17" i="1"/>
  <c r="AC17" i="1" s="1"/>
  <c r="B17" i="1"/>
  <c r="AJ16" i="1"/>
  <c r="AI16" i="1"/>
  <c r="AG16" i="1"/>
  <c r="AH16" i="1" s="1"/>
  <c r="AE16" i="1"/>
  <c r="AF16" i="1" s="1"/>
  <c r="AA16" i="1"/>
  <c r="Z16" i="1"/>
  <c r="AB16" i="1" s="1"/>
  <c r="X16" i="1"/>
  <c r="AC16" i="1" s="1"/>
  <c r="B16" i="1"/>
  <c r="AJ15" i="1"/>
  <c r="AI15" i="1"/>
  <c r="AG15" i="1"/>
  <c r="AH15" i="1" s="1"/>
  <c r="AE15" i="1"/>
  <c r="AF15" i="1" s="1"/>
  <c r="AA15" i="1"/>
  <c r="Z15" i="1"/>
  <c r="AB15" i="1" s="1"/>
  <c r="X15" i="1"/>
  <c r="AC15" i="1" s="1"/>
  <c r="B15" i="1"/>
  <c r="AJ14" i="1"/>
  <c r="AI14" i="1"/>
  <c r="AG14" i="1"/>
  <c r="AH14" i="1" s="1"/>
  <c r="AE14" i="1"/>
  <c r="AF14" i="1" s="1"/>
  <c r="AA14" i="1"/>
  <c r="Z14" i="1"/>
  <c r="AB14" i="1" s="1"/>
  <c r="X14" i="1"/>
  <c r="AC14" i="1" s="1"/>
  <c r="B14" i="1"/>
  <c r="AJ13" i="1"/>
  <c r="AI13" i="1"/>
  <c r="AG13" i="1"/>
  <c r="AH13" i="1" s="1"/>
  <c r="AE13" i="1"/>
  <c r="AF13" i="1" s="1"/>
  <c r="AA13" i="1"/>
  <c r="Z13" i="1"/>
  <c r="AB13" i="1" s="1"/>
  <c r="X13" i="1"/>
  <c r="AC13" i="1" s="1"/>
  <c r="B13" i="1"/>
  <c r="AJ12" i="1"/>
  <c r="AI12" i="1"/>
  <c r="AG12" i="1"/>
  <c r="AH12" i="1" s="1"/>
  <c r="AE12" i="1"/>
  <c r="AF12" i="1" s="1"/>
  <c r="AA12" i="1"/>
  <c r="Z12" i="1"/>
  <c r="AB12" i="1" s="1"/>
  <c r="X12" i="1"/>
  <c r="AC12" i="1" s="1"/>
  <c r="B12" i="1"/>
  <c r="AJ11" i="1"/>
  <c r="AI11" i="1"/>
  <c r="AG11" i="1"/>
  <c r="AH11" i="1" s="1"/>
  <c r="AE11" i="1"/>
  <c r="AF11" i="1" s="1"/>
  <c r="AA11" i="1"/>
  <c r="Z11" i="1"/>
  <c r="AB11" i="1" s="1"/>
  <c r="X11" i="1"/>
  <c r="AC11" i="1" s="1"/>
  <c r="B11" i="1"/>
  <c r="AJ10" i="1"/>
  <c r="AI10" i="1"/>
  <c r="AG10" i="1"/>
  <c r="AH10" i="1" s="1"/>
  <c r="AE10" i="1"/>
  <c r="AF10" i="1" s="1"/>
  <c r="AA10" i="1"/>
  <c r="Z10" i="1"/>
  <c r="AB10" i="1" s="1"/>
  <c r="X10" i="1"/>
  <c r="AC10" i="1" s="1"/>
  <c r="B10" i="1"/>
  <c r="AJ9" i="1"/>
  <c r="AI9" i="1"/>
  <c r="AG9" i="1"/>
  <c r="AH9" i="1" s="1"/>
  <c r="AE9" i="1"/>
  <c r="AF9" i="1" s="1"/>
  <c r="AA9" i="1"/>
  <c r="Z9" i="1"/>
  <c r="AB9" i="1" s="1"/>
  <c r="X9" i="1"/>
  <c r="AC9" i="1" s="1"/>
  <c r="B9" i="1"/>
  <c r="AJ8" i="1"/>
  <c r="AI8" i="1"/>
  <c r="AG8" i="1"/>
  <c r="AH8" i="1" s="1"/>
  <c r="AE8" i="1"/>
  <c r="AF8" i="1" s="1"/>
  <c r="AA8" i="1"/>
  <c r="Z8" i="1"/>
  <c r="AB8" i="1" s="1"/>
  <c r="X8" i="1"/>
  <c r="AC8" i="1" s="1"/>
  <c r="B8" i="1"/>
  <c r="AJ7" i="1"/>
  <c r="AI7" i="1"/>
  <c r="AG7" i="1"/>
  <c r="AH7" i="1" s="1"/>
  <c r="AE7" i="1"/>
  <c r="AF7" i="1" s="1"/>
  <c r="AA7" i="1"/>
  <c r="Z7" i="1"/>
  <c r="AB7" i="1" s="1"/>
  <c r="X7" i="1"/>
  <c r="AC7" i="1" s="1"/>
  <c r="B7" i="1"/>
  <c r="AK6" i="1"/>
  <c r="AJ6" i="1"/>
  <c r="AK18" i="1" s="1"/>
  <c r="AI6" i="1"/>
  <c r="AG6" i="1"/>
  <c r="AH6" i="1" s="1"/>
  <c r="AE6" i="1"/>
  <c r="AF6" i="1" s="1"/>
  <c r="AA6" i="1"/>
  <c r="Z6" i="1"/>
  <c r="AB6" i="1" s="1"/>
  <c r="X6" i="1"/>
  <c r="AC6" i="1" s="1"/>
  <c r="AD6" i="1" s="1"/>
  <c r="B6" i="1"/>
  <c r="W20" i="1" s="1"/>
  <c r="O4" i="1"/>
  <c r="P4" i="1" s="1"/>
  <c r="F4" i="1"/>
  <c r="G4" i="1" s="1"/>
  <c r="P24" i="1" l="1"/>
  <c r="Q4" i="1"/>
  <c r="G24" i="1"/>
  <c r="H4" i="1"/>
  <c r="AD7" i="1"/>
  <c r="AD8" i="1"/>
  <c r="AD9" i="1"/>
  <c r="AD10" i="1"/>
  <c r="AD11" i="1"/>
  <c r="AD12" i="1"/>
  <c r="AD13" i="1"/>
  <c r="AD14" i="1"/>
  <c r="AD15" i="1"/>
  <c r="AD16" i="1"/>
  <c r="AD17" i="1"/>
  <c r="AD18" i="1"/>
  <c r="Y7" i="1"/>
  <c r="AK7" i="1"/>
  <c r="Y9" i="1"/>
  <c r="AK9" i="1"/>
  <c r="Y11" i="1"/>
  <c r="AK11" i="1"/>
  <c r="Y13" i="1"/>
  <c r="AK13" i="1"/>
  <c r="Y15" i="1"/>
  <c r="AK15" i="1"/>
  <c r="Y17" i="1"/>
  <c r="AK17" i="1"/>
  <c r="F24" i="1"/>
  <c r="O24" i="1"/>
  <c r="Y6" i="1"/>
  <c r="Y8" i="1"/>
  <c r="AK8" i="1"/>
  <c r="Y10" i="1"/>
  <c r="AK10" i="1"/>
  <c r="Y12" i="1"/>
  <c r="AK12" i="1"/>
  <c r="Y14" i="1"/>
  <c r="AK14" i="1"/>
  <c r="Y16" i="1"/>
  <c r="AK16" i="1"/>
  <c r="Y18" i="1"/>
  <c r="C20" i="1"/>
  <c r="E20" i="1"/>
  <c r="G20" i="1"/>
  <c r="I20" i="1"/>
  <c r="K20" i="1"/>
  <c r="M20" i="1"/>
  <c r="O20" i="1"/>
  <c r="Q20" i="1"/>
  <c r="S20" i="1"/>
  <c r="U20" i="1"/>
  <c r="I4" i="1" l="1"/>
  <c r="H24" i="1"/>
  <c r="R4" i="1"/>
  <c r="Q24" i="1"/>
  <c r="R24" i="1" l="1"/>
  <c r="S4" i="1"/>
  <c r="I24" i="1"/>
  <c r="J4" i="1"/>
  <c r="K4" i="1" l="1"/>
  <c r="K24" i="1" s="1"/>
  <c r="J24" i="1"/>
  <c r="T4" i="1"/>
  <c r="S24" i="1"/>
  <c r="T24" i="1" l="1"/>
  <c r="U4" i="1"/>
  <c r="V4" i="1" l="1"/>
  <c r="U24" i="1"/>
  <c r="V24" i="1" l="1"/>
  <c r="W4" i="1"/>
  <c r="W24" i="1" s="1"/>
  <c r="C27" i="1" l="1"/>
</calcChain>
</file>

<file path=xl/comments1.xml><?xml version="1.0" encoding="utf-8"?>
<comments xmlns="http://schemas.openxmlformats.org/spreadsheetml/2006/main">
  <authors>
    <author>Emil Hilmarsson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Emil Hilmarsson:</t>
        </r>
        <r>
          <rPr>
            <sz val="9"/>
            <color indexed="81"/>
            <rFont val="Tahoma"/>
            <family val="2"/>
          </rPr>
          <t xml:space="preserve">
Grunnur nafna, notað í punktakeppni og röðun á leikdaga. Þessari röð má ekki breyta.</t>
        </r>
      </text>
    </comment>
  </commentList>
</comments>
</file>

<file path=xl/sharedStrings.xml><?xml version="1.0" encoding="utf-8"?>
<sst xmlns="http://schemas.openxmlformats.org/spreadsheetml/2006/main" count="76" uniqueCount="35">
  <si>
    <t>Aron</t>
  </si>
  <si>
    <t>Maggi</t>
  </si>
  <si>
    <t>Gulli</t>
  </si>
  <si>
    <t>Ingi</t>
  </si>
  <si>
    <t>Heimir</t>
  </si>
  <si>
    <t>Óli</t>
  </si>
  <si>
    <t>Emil</t>
  </si>
  <si>
    <t>Mætingar</t>
  </si>
  <si>
    <t>Besti</t>
  </si>
  <si>
    <t>Versti</t>
  </si>
  <si>
    <t>Sæti</t>
  </si>
  <si>
    <t>Samtals allir</t>
  </si>
  <si>
    <t>Leikdagar</t>
  </si>
  <si>
    <t>Mætingarhlutfall</t>
  </si>
  <si>
    <t>Samtals bestu 10</t>
  </si>
  <si>
    <t>Punktakeppni (10 bestu gilda)</t>
  </si>
  <si>
    <t>Stig</t>
  </si>
  <si>
    <t>Leikir</t>
  </si>
  <si>
    <t>Siggi</t>
  </si>
  <si>
    <t>Punktar</t>
  </si>
  <si>
    <t>Benni</t>
  </si>
  <si>
    <t>Sigþór</t>
  </si>
  <si>
    <t>Nöfn</t>
  </si>
  <si>
    <t>x</t>
  </si>
  <si>
    <t>Hlutfall</t>
  </si>
  <si>
    <t>Bestu 10</t>
  </si>
  <si>
    <t>Meðaltal</t>
  </si>
  <si>
    <t>Allir hringir</t>
  </si>
  <si>
    <t>Lokið</t>
  </si>
  <si>
    <t>Fjöldi</t>
  </si>
  <si>
    <t>Ásgeir</t>
  </si>
  <si>
    <t>Jói</t>
  </si>
  <si>
    <t>Hjörtur</t>
  </si>
  <si>
    <t>Holukeppni 2012</t>
  </si>
  <si>
    <t>Úrslit sumarsins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</si>
</sst>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\ mmm\ yyyy"/>
    <numFmt numFmtId="165" formatCode="0.0"/>
    <numFmt numFmtId="166" formatCode="dd/mm/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b/>
      <sz val="20"/>
      <color rgb="FFFF000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"/>
      <name val="Arial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9" fontId="0" fillId="0" borderId="0" xfId="1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6" fillId="0" borderId="0" xfId="0" applyFont="1"/>
    <xf numFmtId="0" fontId="0" fillId="6" borderId="1" xfId="0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9" fillId="0" borderId="1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7" fillId="0" borderId="14" xfId="0" applyFont="1" applyBorder="1"/>
    <xf numFmtId="0" fontId="7" fillId="3" borderId="5" xfId="0" applyFont="1" applyFill="1" applyBorder="1" applyAlignment="1">
      <alignment textRotation="90"/>
    </xf>
    <xf numFmtId="0" fontId="7" fillId="3" borderId="7" xfId="0" applyFont="1" applyFill="1" applyBorder="1"/>
    <xf numFmtId="0" fontId="7" fillId="3" borderId="9" xfId="0" applyFont="1" applyFill="1" applyBorder="1"/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3" borderId="16" xfId="0" applyFont="1" applyFill="1" applyBorder="1" applyAlignment="1">
      <alignment textRotation="90"/>
    </xf>
    <xf numFmtId="0" fontId="7" fillId="3" borderId="6" xfId="0" applyFont="1" applyFill="1" applyBorder="1" applyAlignment="1">
      <alignment textRotation="90"/>
    </xf>
    <xf numFmtId="1" fontId="7" fillId="3" borderId="8" xfId="0" applyNumberFormat="1" applyFont="1" applyFill="1" applyBorder="1"/>
    <xf numFmtId="0" fontId="7" fillId="8" borderId="15" xfId="0" applyFont="1" applyFill="1" applyBorder="1" applyAlignment="1">
      <alignment textRotation="90"/>
    </xf>
    <xf numFmtId="165" fontId="7" fillId="8" borderId="7" xfId="0" applyNumberFormat="1" applyFont="1" applyFill="1" applyBorder="1"/>
    <xf numFmtId="0" fontId="0" fillId="3" borderId="15" xfId="0" applyFill="1" applyBorder="1"/>
    <xf numFmtId="0" fontId="3" fillId="0" borderId="0" xfId="0" applyFont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6" borderId="10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textRotation="90" wrapText="1"/>
    </xf>
    <xf numFmtId="164" fontId="3" fillId="5" borderId="1" xfId="0" applyNumberFormat="1" applyFont="1" applyFill="1" applyBorder="1" applyAlignment="1">
      <alignment horizontal="center" textRotation="90" wrapText="1"/>
    </xf>
    <xf numFmtId="164" fontId="3" fillId="6" borderId="1" xfId="0" applyNumberFormat="1" applyFont="1" applyFill="1" applyBorder="1" applyAlignment="1">
      <alignment horizontal="center" textRotation="90" wrapText="1"/>
    </xf>
    <xf numFmtId="164" fontId="3" fillId="0" borderId="1" xfId="0" applyNumberFormat="1" applyFont="1" applyBorder="1" applyAlignment="1">
      <alignment horizontal="center" textRotation="90"/>
    </xf>
    <xf numFmtId="0" fontId="2" fillId="9" borderId="0" xfId="0" applyFont="1" applyFill="1" applyBorder="1"/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" fillId="9" borderId="0" xfId="0" applyFont="1" applyFill="1" applyAlignment="1">
      <alignment horizontal="center"/>
    </xf>
    <xf numFmtId="164" fontId="3" fillId="7" borderId="1" xfId="0" applyNumberFormat="1" applyFont="1" applyFill="1" applyBorder="1" applyAlignment="1">
      <alignment horizontal="center" textRotation="90"/>
    </xf>
    <xf numFmtId="9" fontId="3" fillId="0" borderId="1" xfId="1" applyFont="1" applyBorder="1" applyAlignment="1">
      <alignment horizontal="right"/>
    </xf>
    <xf numFmtId="164" fontId="3" fillId="0" borderId="7" xfId="0" applyNumberFormat="1" applyFont="1" applyBorder="1" applyAlignment="1">
      <alignment horizontal="center" textRotation="90"/>
    </xf>
    <xf numFmtId="164" fontId="3" fillId="0" borderId="8" xfId="0" applyNumberFormat="1" applyFont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3" fillId="0" borderId="10" xfId="1" applyFont="1" applyBorder="1" applyAlignment="1">
      <alignment horizontal="right"/>
    </xf>
    <xf numFmtId="9" fontId="12" fillId="0" borderId="1" xfId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/>
    <xf numFmtId="166" fontId="8" fillId="3" borderId="20" xfId="0" applyNumberFormat="1" applyFont="1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3" borderId="7" xfId="0" applyFill="1" applyBorder="1"/>
    <xf numFmtId="0" fontId="0" fillId="3" borderId="9" xfId="0" applyFill="1" applyBorder="1"/>
    <xf numFmtId="0" fontId="0" fillId="0" borderId="10" xfId="0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65" fontId="7" fillId="8" borderId="9" xfId="0" applyNumberFormat="1" applyFont="1" applyFill="1" applyBorder="1"/>
    <xf numFmtId="1" fontId="7" fillId="3" borderId="11" xfId="0" applyNumberFormat="1" applyFont="1" applyFill="1" applyBorder="1"/>
    <xf numFmtId="0" fontId="3" fillId="0" borderId="6" xfId="0" applyFont="1" applyBorder="1" applyAlignment="1">
      <alignment horizontal="center"/>
    </xf>
    <xf numFmtId="9" fontId="9" fillId="0" borderId="8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left" textRotation="90" wrapText="1"/>
    </xf>
    <xf numFmtId="164" fontId="2" fillId="4" borderId="23" xfId="0" applyNumberFormat="1" applyFont="1" applyFill="1" applyBorder="1" applyAlignment="1">
      <alignment horizontal="center" textRotation="90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7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5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0" fillId="0" borderId="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66" fontId="8" fillId="3" borderId="27" xfId="0" applyNumberFormat="1" applyFont="1" applyFill="1" applyBorder="1" applyAlignment="1">
      <alignment horizontal="center" textRotation="90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3" fillId="0" borderId="0" xfId="0" applyFont="1" applyAlignment="1">
      <alignment horizontal="right"/>
    </xf>
    <xf numFmtId="1" fontId="13" fillId="0" borderId="0" xfId="0" quotePrefix="1" applyNumberFormat="1" applyFont="1" applyFill="1" applyBorder="1" applyAlignment="1">
      <alignment horizontal="right"/>
    </xf>
    <xf numFmtId="16" fontId="13" fillId="0" borderId="0" xfId="0" quotePrefix="1" applyNumberFormat="1" applyFont="1" applyAlignment="1">
      <alignment horizontal="right"/>
    </xf>
    <xf numFmtId="0" fontId="0" fillId="11" borderId="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11" borderId="25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rslit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l"/>
      <sheetName val="Umferðir"/>
      <sheetName val="Punktakeppni"/>
      <sheetName val="Holukeppni"/>
      <sheetName val="Verðlaun"/>
      <sheetName val="Fgj breyting"/>
      <sheetName val="Sheet1"/>
      <sheetName val="Sheet2"/>
    </sheetNames>
    <sheetDataSet>
      <sheetData sheetId="0"/>
      <sheetData sheetId="1"/>
      <sheetData sheetId="2"/>
      <sheetData sheetId="3">
        <row r="5">
          <cell r="B5" t="str">
            <v>Aron</v>
          </cell>
        </row>
        <row r="6">
          <cell r="B6" t="str">
            <v>Ásgeir</v>
          </cell>
        </row>
        <row r="7">
          <cell r="B7" t="str">
            <v>Benni</v>
          </cell>
        </row>
        <row r="8">
          <cell r="B8" t="str">
            <v>Emil</v>
          </cell>
        </row>
        <row r="9">
          <cell r="B9" t="str">
            <v>Gulli</v>
          </cell>
        </row>
        <row r="10">
          <cell r="B10" t="str">
            <v>Heimir</v>
          </cell>
        </row>
        <row r="11">
          <cell r="B11" t="str">
            <v>Hjörtur</v>
          </cell>
        </row>
        <row r="12">
          <cell r="B12" t="str">
            <v>Ingi</v>
          </cell>
        </row>
        <row r="13">
          <cell r="B13" t="str">
            <v>Jói</v>
          </cell>
        </row>
        <row r="14">
          <cell r="B14" t="str">
            <v>Maggi</v>
          </cell>
        </row>
        <row r="15">
          <cell r="B15" t="str">
            <v>Óli</v>
          </cell>
        </row>
        <row r="16">
          <cell r="B16" t="str">
            <v>Siggi</v>
          </cell>
        </row>
        <row r="17">
          <cell r="B17" t="str">
            <v>Sigþór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28"/>
  <sheetViews>
    <sheetView showGridLines="0" tabSelected="1" topLeftCell="A2" zoomScale="120" zoomScaleNormal="120" workbookViewId="0">
      <selection activeCell="T12" sqref="T12"/>
    </sheetView>
  </sheetViews>
  <sheetFormatPr defaultRowHeight="12.75" x14ac:dyDescent="0.2"/>
  <cols>
    <col min="1" max="1" width="2" customWidth="1"/>
    <col min="2" max="2" width="13.5703125" customWidth="1"/>
    <col min="3" max="21" width="3.42578125" style="1" customWidth="1"/>
    <col min="22" max="23" width="3.42578125" style="2" customWidth="1"/>
    <col min="24" max="24" width="5.7109375" style="1" bestFit="1" customWidth="1"/>
    <col min="25" max="25" width="4.5703125" style="1" customWidth="1"/>
    <col min="26" max="26" width="3.28515625" style="1" customWidth="1"/>
    <col min="27" max="27" width="5.140625" style="1" customWidth="1"/>
    <col min="28" max="28" width="3.85546875" style="1" customWidth="1"/>
    <col min="29" max="29" width="4.42578125" style="1" customWidth="1"/>
    <col min="30" max="31" width="3.7109375" style="1" customWidth="1"/>
    <col min="32" max="32" width="3.28515625" style="1" customWidth="1"/>
    <col min="33" max="33" width="3.28515625" style="1" bestFit="1" customWidth="1"/>
    <col min="34" max="35" width="4" style="1" bestFit="1" customWidth="1"/>
    <col min="36" max="36" width="4.28515625" style="1" customWidth="1"/>
    <col min="37" max="37" width="3.28515625" customWidth="1"/>
  </cols>
  <sheetData>
    <row r="1" spans="2:40" s="3" customFormat="1" ht="21" customHeight="1" x14ac:dyDescent="0.2">
      <c r="B1" s="108" t="s">
        <v>15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2:40" ht="22.5" customHeight="1" x14ac:dyDescent="0.35">
      <c r="B2" s="107" t="s">
        <v>34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3" spans="2:40" ht="9.75" customHeight="1" thickBot="1" x14ac:dyDescent="0.4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</row>
    <row r="4" spans="2:40" ht="22.5" customHeight="1" thickBot="1" x14ac:dyDescent="0.25">
      <c r="B4" s="32"/>
      <c r="C4" s="32">
        <v>1</v>
      </c>
      <c r="D4" s="32">
        <v>2</v>
      </c>
      <c r="E4" s="32"/>
      <c r="F4" s="32">
        <f>+D4+1</f>
        <v>3</v>
      </c>
      <c r="G4" s="32">
        <f>+F4+1</f>
        <v>4</v>
      </c>
      <c r="H4" s="32">
        <f t="shared" ref="H4:W4" si="0">+G4+1</f>
        <v>5</v>
      </c>
      <c r="I4" s="32">
        <f t="shared" si="0"/>
        <v>6</v>
      </c>
      <c r="J4" s="32">
        <f t="shared" si="0"/>
        <v>7</v>
      </c>
      <c r="K4" s="32">
        <f t="shared" si="0"/>
        <v>8</v>
      </c>
      <c r="L4" s="32"/>
      <c r="M4" s="32">
        <v>9</v>
      </c>
      <c r="N4" s="32">
        <v>10</v>
      </c>
      <c r="O4" s="32">
        <f t="shared" si="0"/>
        <v>11</v>
      </c>
      <c r="P4" s="32">
        <f t="shared" si="0"/>
        <v>12</v>
      </c>
      <c r="Q4" s="32">
        <f t="shared" si="0"/>
        <v>13</v>
      </c>
      <c r="R4" s="32">
        <f t="shared" si="0"/>
        <v>14</v>
      </c>
      <c r="S4" s="32">
        <f t="shared" si="0"/>
        <v>15</v>
      </c>
      <c r="T4" s="32">
        <f t="shared" si="0"/>
        <v>16</v>
      </c>
      <c r="U4" s="32">
        <f t="shared" si="0"/>
        <v>17</v>
      </c>
      <c r="V4" s="32">
        <f t="shared" si="0"/>
        <v>18</v>
      </c>
      <c r="W4" s="32">
        <f t="shared" si="0"/>
        <v>19</v>
      </c>
      <c r="X4" s="32"/>
      <c r="Y4" s="32"/>
      <c r="Z4" s="109" t="s">
        <v>7</v>
      </c>
      <c r="AA4" s="110"/>
      <c r="AB4" s="111"/>
      <c r="AC4" s="112" t="s">
        <v>25</v>
      </c>
      <c r="AD4" s="113"/>
      <c r="AE4" s="114" t="s">
        <v>27</v>
      </c>
      <c r="AF4" s="115"/>
      <c r="AG4" s="116" t="s">
        <v>19</v>
      </c>
      <c r="AH4" s="117"/>
      <c r="AI4" s="118"/>
      <c r="AJ4" s="119" t="s">
        <v>11</v>
      </c>
      <c r="AK4" s="120"/>
      <c r="AL4" s="1"/>
    </row>
    <row r="5" spans="2:40" ht="47.25" customHeight="1" thickBot="1" x14ac:dyDescent="0.25">
      <c r="B5" s="56"/>
      <c r="C5" s="57">
        <v>41030</v>
      </c>
      <c r="D5" s="57">
        <v>41037</v>
      </c>
      <c r="E5" s="95">
        <v>41044</v>
      </c>
      <c r="F5" s="57">
        <v>41051</v>
      </c>
      <c r="G5" s="57">
        <v>41058</v>
      </c>
      <c r="H5" s="57">
        <v>41065</v>
      </c>
      <c r="I5" s="57">
        <v>41072</v>
      </c>
      <c r="J5" s="57">
        <v>41079</v>
      </c>
      <c r="K5" s="57">
        <v>41086</v>
      </c>
      <c r="L5" s="95">
        <v>41093</v>
      </c>
      <c r="M5" s="57">
        <v>41100</v>
      </c>
      <c r="N5" s="57">
        <v>41107</v>
      </c>
      <c r="O5" s="57">
        <v>41114</v>
      </c>
      <c r="P5" s="57">
        <v>41121</v>
      </c>
      <c r="Q5" s="57">
        <v>41128</v>
      </c>
      <c r="R5" s="57">
        <v>41135</v>
      </c>
      <c r="S5" s="57">
        <v>41142</v>
      </c>
      <c r="T5" s="57">
        <v>41149</v>
      </c>
      <c r="U5" s="57">
        <v>41156</v>
      </c>
      <c r="V5" s="57">
        <v>41163</v>
      </c>
      <c r="W5" s="57">
        <v>41170</v>
      </c>
      <c r="X5" s="75" t="s">
        <v>14</v>
      </c>
      <c r="Y5" s="76" t="s">
        <v>10</v>
      </c>
      <c r="Z5" s="47" t="s">
        <v>29</v>
      </c>
      <c r="AA5" s="37" t="s">
        <v>24</v>
      </c>
      <c r="AB5" s="37" t="s">
        <v>10</v>
      </c>
      <c r="AC5" s="38" t="s">
        <v>26</v>
      </c>
      <c r="AD5" s="38" t="s">
        <v>10</v>
      </c>
      <c r="AE5" s="39" t="s">
        <v>26</v>
      </c>
      <c r="AF5" s="39" t="s">
        <v>10</v>
      </c>
      <c r="AG5" s="45" t="s">
        <v>8</v>
      </c>
      <c r="AH5" s="45" t="s">
        <v>10</v>
      </c>
      <c r="AI5" s="45" t="s">
        <v>9</v>
      </c>
      <c r="AJ5" s="40" t="s">
        <v>19</v>
      </c>
      <c r="AK5" s="48" t="s">
        <v>10</v>
      </c>
      <c r="AL5" s="1"/>
    </row>
    <row r="6" spans="2:40" ht="12.75" customHeight="1" x14ac:dyDescent="0.2">
      <c r="B6" s="31" t="str">
        <f>+[1]Holukeppni!B5</f>
        <v>Aron</v>
      </c>
      <c r="C6" s="102">
        <v>26</v>
      </c>
      <c r="D6" s="72"/>
      <c r="E6" s="94"/>
      <c r="F6" s="121">
        <v>32</v>
      </c>
      <c r="G6" s="54">
        <v>32</v>
      </c>
      <c r="H6" s="54">
        <v>33</v>
      </c>
      <c r="I6" s="54">
        <v>33</v>
      </c>
      <c r="J6" s="54"/>
      <c r="K6" s="102">
        <v>32</v>
      </c>
      <c r="L6" s="94"/>
      <c r="M6" s="54"/>
      <c r="N6" s="54">
        <v>36</v>
      </c>
      <c r="O6" s="54">
        <v>34</v>
      </c>
      <c r="P6" s="54">
        <v>32</v>
      </c>
      <c r="Q6" s="54">
        <v>37</v>
      </c>
      <c r="R6" s="54">
        <v>35</v>
      </c>
      <c r="S6" s="54">
        <v>32</v>
      </c>
      <c r="T6" s="102">
        <v>29</v>
      </c>
      <c r="U6" s="54"/>
      <c r="V6" s="54"/>
      <c r="W6" s="72">
        <v>35</v>
      </c>
      <c r="X6" s="77">
        <f t="shared" ref="X6:X18" si="1">IF(COUNT(C6:W6) &gt; 0,LARGE(C6:W6,1),0)+
IF(COUNT(C6:W6) &gt; 1,LARGE(C6:W6,2),0)+
IF(COUNT(C6:W6) &gt; 2,LARGE(C6:W6,3),0)+
IF(COUNT(C6:W6) &gt; 3,LARGE(C6:W6,4),0)+
IF(COUNT(C6:W6) &gt; 4,LARGE(C6:W6,5),0)+
IF(COUNT(C6:W6) &gt; 5,LARGE(C6:W6,6),0)+
IF(COUNT(C6:W6) &gt; 6,LARGE(C6:W6,7),0)+
IF(COUNT(C6:W6) &gt; 7,LARGE(C6:W6,8),0)+IF(COUNT(C6:W6) &gt; 8,LARGE(C6:W6,9),0)+IF(COUNT(C6:W6) &gt; 9,LARGE(C6:W6,10),0)</f>
        <v>339</v>
      </c>
      <c r="Y6" s="78">
        <f>RANK(X6,$X$6:$X$18,0)</f>
        <v>5</v>
      </c>
      <c r="Z6" s="49">
        <f t="shared" ref="Z6:Z18" si="2">COUNTIF(C6:W6,"&gt;0")</f>
        <v>14</v>
      </c>
      <c r="AA6" s="46">
        <f t="shared" ref="AA6:AA18" si="3">Z6/AA$25</f>
        <v>0.73684210526315785</v>
      </c>
      <c r="AB6" s="4">
        <f t="shared" ref="AB6:AB18" si="4">RANK(Z6,$Z$6:$Z$18,0)</f>
        <v>5</v>
      </c>
      <c r="AC6" s="33">
        <f t="shared" ref="AC6:AC18" si="5">X6/MIN(Z6,10)</f>
        <v>33.9</v>
      </c>
      <c r="AD6" s="24">
        <f t="shared" ref="AD6:AD18" si="6">RANK(AC6,$AC$6:$AC$18,0)</f>
        <v>5</v>
      </c>
      <c r="AE6" s="35">
        <f t="shared" ref="AE6:AE18" si="7">IF(SUM(C6:W6) &gt; 0,AVERAGE(C6:W6),0)</f>
        <v>32.714285714285715</v>
      </c>
      <c r="AF6" s="11">
        <f t="shared" ref="AF6:AF18" si="8">RANK(AE6,$AE$6:$AE$18,0)</f>
        <v>1</v>
      </c>
      <c r="AG6" s="81">
        <f t="shared" ref="AG6:AG18" si="9">MAX(C6:W6)</f>
        <v>37</v>
      </c>
      <c r="AH6" s="85">
        <f t="shared" ref="AH6:AH18" si="10">RANK(AG6,$AG$6:$AG$18,0)</f>
        <v>6</v>
      </c>
      <c r="AI6" s="81">
        <f t="shared" ref="AI6:AI18" si="11">MIN(C6:W6)</f>
        <v>26</v>
      </c>
      <c r="AJ6" s="82">
        <f t="shared" ref="AJ6:AJ18" si="12">SUM(C6:W6)</f>
        <v>458</v>
      </c>
      <c r="AK6" s="87">
        <f t="shared" ref="AK6:AK18" si="13">RANK(AJ6,$AJ$6:$AJ$18,0)</f>
        <v>5</v>
      </c>
      <c r="AL6" s="1"/>
    </row>
    <row r="7" spans="2:40" x14ac:dyDescent="0.2">
      <c r="B7" s="59" t="str">
        <f>+[1]Holukeppni!B6</f>
        <v>Ásgeir</v>
      </c>
      <c r="C7" s="58"/>
      <c r="D7" s="73">
        <v>32</v>
      </c>
      <c r="E7" s="94"/>
      <c r="F7" s="122">
        <v>29</v>
      </c>
      <c r="G7" s="97">
        <v>29</v>
      </c>
      <c r="H7" s="53">
        <v>35</v>
      </c>
      <c r="I7" s="53"/>
      <c r="J7" s="53">
        <v>33</v>
      </c>
      <c r="K7" s="97">
        <v>29</v>
      </c>
      <c r="L7" s="94"/>
      <c r="M7" s="53">
        <v>30</v>
      </c>
      <c r="N7" s="97">
        <v>29</v>
      </c>
      <c r="O7" s="53">
        <v>32</v>
      </c>
      <c r="P7" s="53">
        <v>30</v>
      </c>
      <c r="Q7" s="53"/>
      <c r="R7" s="53">
        <v>31</v>
      </c>
      <c r="S7" s="53">
        <v>34</v>
      </c>
      <c r="T7" s="53">
        <v>30</v>
      </c>
      <c r="U7" s="53"/>
      <c r="V7" s="53"/>
      <c r="W7" s="73"/>
      <c r="X7" s="77">
        <f t="shared" si="1"/>
        <v>316</v>
      </c>
      <c r="Y7" s="78">
        <f t="shared" ref="Y7:Y18" si="14">RANK(X7,$X$6:$X$18,0)</f>
        <v>9</v>
      </c>
      <c r="Z7" s="49">
        <f t="shared" si="2"/>
        <v>13</v>
      </c>
      <c r="AA7" s="46">
        <f t="shared" si="3"/>
        <v>0.68421052631578949</v>
      </c>
      <c r="AB7" s="4">
        <f t="shared" si="4"/>
        <v>7</v>
      </c>
      <c r="AC7" s="33">
        <f t="shared" si="5"/>
        <v>31.6</v>
      </c>
      <c r="AD7" s="24">
        <f t="shared" si="6"/>
        <v>9</v>
      </c>
      <c r="AE7" s="35">
        <f t="shared" si="7"/>
        <v>31</v>
      </c>
      <c r="AF7" s="11">
        <f t="shared" si="8"/>
        <v>6</v>
      </c>
      <c r="AG7" s="81">
        <f t="shared" si="9"/>
        <v>35</v>
      </c>
      <c r="AH7" s="85">
        <f t="shared" si="10"/>
        <v>10</v>
      </c>
      <c r="AI7" s="81">
        <f t="shared" si="11"/>
        <v>29</v>
      </c>
      <c r="AJ7" s="82">
        <f t="shared" si="12"/>
        <v>403</v>
      </c>
      <c r="AK7" s="87">
        <f t="shared" si="13"/>
        <v>6</v>
      </c>
      <c r="AL7" s="1"/>
      <c r="AN7" s="9"/>
    </row>
    <row r="8" spans="2:40" x14ac:dyDescent="0.2">
      <c r="B8" s="59" t="str">
        <f>+[1]Holukeppni!B7</f>
        <v>Benni</v>
      </c>
      <c r="C8" s="58">
        <v>30</v>
      </c>
      <c r="D8" s="73">
        <v>31</v>
      </c>
      <c r="E8" s="94"/>
      <c r="F8" s="92"/>
      <c r="G8" s="53"/>
      <c r="H8" s="53">
        <v>31</v>
      </c>
      <c r="I8" s="123">
        <v>29</v>
      </c>
      <c r="J8" s="53">
        <v>29</v>
      </c>
      <c r="K8" s="53"/>
      <c r="L8" s="94"/>
      <c r="M8" s="53">
        <v>29</v>
      </c>
      <c r="N8" s="53">
        <v>31</v>
      </c>
      <c r="O8" s="53">
        <v>31</v>
      </c>
      <c r="P8" s="97">
        <v>26</v>
      </c>
      <c r="Q8" s="53">
        <v>31</v>
      </c>
      <c r="R8" s="53"/>
      <c r="S8" s="97">
        <v>27</v>
      </c>
      <c r="T8" s="53"/>
      <c r="U8" s="53"/>
      <c r="V8" s="53"/>
      <c r="W8" s="73"/>
      <c r="X8" s="77">
        <f t="shared" si="1"/>
        <v>299</v>
      </c>
      <c r="Y8" s="78">
        <f t="shared" si="14"/>
        <v>11</v>
      </c>
      <c r="Z8" s="49">
        <f t="shared" si="2"/>
        <v>11</v>
      </c>
      <c r="AA8" s="46">
        <f t="shared" si="3"/>
        <v>0.57894736842105265</v>
      </c>
      <c r="AB8" s="4">
        <f t="shared" si="4"/>
        <v>12</v>
      </c>
      <c r="AC8" s="33">
        <f t="shared" si="5"/>
        <v>29.9</v>
      </c>
      <c r="AD8" s="24">
        <f t="shared" si="6"/>
        <v>11</v>
      </c>
      <c r="AE8" s="35">
        <f t="shared" si="7"/>
        <v>29.545454545454547</v>
      </c>
      <c r="AF8" s="11">
        <f t="shared" si="8"/>
        <v>10</v>
      </c>
      <c r="AG8" s="81">
        <f t="shared" si="9"/>
        <v>31</v>
      </c>
      <c r="AH8" s="85">
        <f t="shared" si="10"/>
        <v>13</v>
      </c>
      <c r="AI8" s="81">
        <f t="shared" si="11"/>
        <v>26</v>
      </c>
      <c r="AJ8" s="82">
        <f t="shared" si="12"/>
        <v>325</v>
      </c>
      <c r="AK8" s="87">
        <f t="shared" si="13"/>
        <v>13</v>
      </c>
      <c r="AL8" s="1"/>
    </row>
    <row r="9" spans="2:40" x14ac:dyDescent="0.2">
      <c r="B9" s="59" t="str">
        <f>+[1]Holukeppni!B8</f>
        <v>Emil</v>
      </c>
      <c r="C9" s="96">
        <v>25</v>
      </c>
      <c r="D9" s="98">
        <v>31</v>
      </c>
      <c r="E9" s="94"/>
      <c r="F9" s="92">
        <v>35</v>
      </c>
      <c r="G9" s="97">
        <v>31</v>
      </c>
      <c r="H9" s="53">
        <v>34</v>
      </c>
      <c r="I9" s="53">
        <v>34</v>
      </c>
      <c r="J9" s="97">
        <v>29</v>
      </c>
      <c r="K9" s="97">
        <v>29</v>
      </c>
      <c r="L9" s="94"/>
      <c r="M9" s="53"/>
      <c r="N9" s="53">
        <v>39</v>
      </c>
      <c r="O9" s="53">
        <v>35</v>
      </c>
      <c r="P9" s="53">
        <v>33</v>
      </c>
      <c r="Q9" s="123">
        <v>32</v>
      </c>
      <c r="R9" s="53">
        <v>35</v>
      </c>
      <c r="S9" s="53">
        <v>37</v>
      </c>
      <c r="T9" s="97">
        <v>31</v>
      </c>
      <c r="U9" s="53">
        <v>35</v>
      </c>
      <c r="V9" s="97">
        <v>31</v>
      </c>
      <c r="W9" s="98">
        <v>31</v>
      </c>
      <c r="X9" s="77">
        <f t="shared" si="1"/>
        <v>349</v>
      </c>
      <c r="Y9" s="78">
        <f t="shared" si="14"/>
        <v>3</v>
      </c>
      <c r="Z9" s="49">
        <f t="shared" si="2"/>
        <v>18</v>
      </c>
      <c r="AA9" s="46">
        <f t="shared" si="3"/>
        <v>0.94736842105263153</v>
      </c>
      <c r="AB9" s="4">
        <f t="shared" si="4"/>
        <v>1</v>
      </c>
      <c r="AC9" s="33">
        <f t="shared" si="5"/>
        <v>34.9</v>
      </c>
      <c r="AD9" s="124">
        <f t="shared" si="6"/>
        <v>3</v>
      </c>
      <c r="AE9" s="35">
        <f t="shared" si="7"/>
        <v>32.611111111111114</v>
      </c>
      <c r="AF9" s="11">
        <f t="shared" si="8"/>
        <v>2</v>
      </c>
      <c r="AG9" s="81">
        <f t="shared" si="9"/>
        <v>39</v>
      </c>
      <c r="AH9" s="85">
        <f t="shared" si="10"/>
        <v>3</v>
      </c>
      <c r="AI9" s="81">
        <f t="shared" si="11"/>
        <v>25</v>
      </c>
      <c r="AJ9" s="82">
        <f t="shared" si="12"/>
        <v>587</v>
      </c>
      <c r="AK9" s="87">
        <f t="shared" si="13"/>
        <v>1</v>
      </c>
      <c r="AL9" s="8"/>
      <c r="AM9" s="9"/>
      <c r="AN9" s="9"/>
    </row>
    <row r="10" spans="2:40" x14ac:dyDescent="0.2">
      <c r="B10" s="59" t="str">
        <f>+[1]Holukeppni!B9</f>
        <v>Gulli</v>
      </c>
      <c r="C10" s="96">
        <v>25</v>
      </c>
      <c r="D10" s="73">
        <v>34</v>
      </c>
      <c r="E10" s="94"/>
      <c r="F10" s="103">
        <v>26</v>
      </c>
      <c r="G10" s="97">
        <v>24</v>
      </c>
      <c r="H10" s="53">
        <v>34</v>
      </c>
      <c r="I10" s="53">
        <v>34</v>
      </c>
      <c r="J10" s="53"/>
      <c r="K10" s="53">
        <v>34</v>
      </c>
      <c r="L10" s="94"/>
      <c r="M10" s="53">
        <v>44</v>
      </c>
      <c r="N10" s="53">
        <v>39</v>
      </c>
      <c r="O10" s="97">
        <v>23</v>
      </c>
      <c r="P10" s="97">
        <v>31</v>
      </c>
      <c r="Q10" s="53"/>
      <c r="R10" s="53">
        <v>33</v>
      </c>
      <c r="S10" s="53">
        <v>32</v>
      </c>
      <c r="T10" s="97">
        <v>27</v>
      </c>
      <c r="U10" s="97">
        <v>28</v>
      </c>
      <c r="V10" s="53">
        <v>33</v>
      </c>
      <c r="W10" s="73">
        <v>36</v>
      </c>
      <c r="X10" s="77">
        <f t="shared" si="1"/>
        <v>353</v>
      </c>
      <c r="Y10" s="78">
        <f t="shared" si="14"/>
        <v>1</v>
      </c>
      <c r="Z10" s="49">
        <f t="shared" si="2"/>
        <v>17</v>
      </c>
      <c r="AA10" s="46">
        <f t="shared" si="3"/>
        <v>0.89473684210526316</v>
      </c>
      <c r="AB10" s="4">
        <f t="shared" si="4"/>
        <v>2</v>
      </c>
      <c r="AC10" s="33">
        <f t="shared" si="5"/>
        <v>35.299999999999997</v>
      </c>
      <c r="AD10" s="124">
        <f t="shared" si="6"/>
        <v>1</v>
      </c>
      <c r="AE10" s="35">
        <f t="shared" si="7"/>
        <v>31.588235294117649</v>
      </c>
      <c r="AF10" s="11">
        <f t="shared" si="8"/>
        <v>5</v>
      </c>
      <c r="AG10" s="81">
        <f t="shared" si="9"/>
        <v>44</v>
      </c>
      <c r="AH10" s="85">
        <f t="shared" si="10"/>
        <v>1</v>
      </c>
      <c r="AI10" s="81">
        <f t="shared" si="11"/>
        <v>23</v>
      </c>
      <c r="AJ10" s="82">
        <f t="shared" si="12"/>
        <v>537</v>
      </c>
      <c r="AK10" s="87">
        <f t="shared" si="13"/>
        <v>3</v>
      </c>
      <c r="AL10" s="1"/>
    </row>
    <row r="11" spans="2:40" x14ac:dyDescent="0.2">
      <c r="B11" s="59" t="str">
        <f>+[1]Holukeppni!B10</f>
        <v>Heimir</v>
      </c>
      <c r="C11" s="58"/>
      <c r="D11" s="73">
        <v>34</v>
      </c>
      <c r="E11" s="94"/>
      <c r="F11" s="92">
        <v>44</v>
      </c>
      <c r="G11" s="53">
        <v>29</v>
      </c>
      <c r="H11" s="97">
        <v>1</v>
      </c>
      <c r="I11" s="53"/>
      <c r="J11" s="97">
        <v>14</v>
      </c>
      <c r="K11" s="53">
        <v>37</v>
      </c>
      <c r="L11" s="94"/>
      <c r="M11" s="123">
        <v>24</v>
      </c>
      <c r="N11" s="53">
        <v>35</v>
      </c>
      <c r="O11" s="53">
        <v>32</v>
      </c>
      <c r="P11" s="53">
        <v>28</v>
      </c>
      <c r="Q11" s="53">
        <v>24</v>
      </c>
      <c r="R11" s="53"/>
      <c r="S11" s="97">
        <v>21</v>
      </c>
      <c r="T11" s="53">
        <v>24</v>
      </c>
      <c r="U11" s="53"/>
      <c r="V11" s="97">
        <v>18</v>
      </c>
      <c r="W11" s="73"/>
      <c r="X11" s="77">
        <f t="shared" si="1"/>
        <v>311</v>
      </c>
      <c r="Y11" s="78">
        <f t="shared" si="14"/>
        <v>10</v>
      </c>
      <c r="Z11" s="49">
        <f t="shared" si="2"/>
        <v>14</v>
      </c>
      <c r="AA11" s="46">
        <f t="shared" si="3"/>
        <v>0.73684210526315785</v>
      </c>
      <c r="AB11" s="4">
        <f t="shared" si="4"/>
        <v>5</v>
      </c>
      <c r="AC11" s="33">
        <f>X11/MIN(Z11,10)</f>
        <v>31.1</v>
      </c>
      <c r="AD11" s="24">
        <f t="shared" si="6"/>
        <v>10</v>
      </c>
      <c r="AE11" s="35">
        <f t="shared" si="7"/>
        <v>26.071428571428573</v>
      </c>
      <c r="AF11" s="11">
        <f t="shared" si="8"/>
        <v>13</v>
      </c>
      <c r="AG11" s="81">
        <f t="shared" si="9"/>
        <v>44</v>
      </c>
      <c r="AH11" s="85">
        <f t="shared" si="10"/>
        <v>1</v>
      </c>
      <c r="AI11" s="81">
        <f t="shared" si="11"/>
        <v>1</v>
      </c>
      <c r="AJ11" s="82">
        <f t="shared" si="12"/>
        <v>365</v>
      </c>
      <c r="AK11" s="87">
        <f t="shared" si="13"/>
        <v>9</v>
      </c>
      <c r="AL11" s="8"/>
      <c r="AM11" s="9"/>
      <c r="AN11" s="9"/>
    </row>
    <row r="12" spans="2:40" x14ac:dyDescent="0.2">
      <c r="B12" s="59" t="str">
        <f>+[1]Holukeppni!B11</f>
        <v>Hjörtur</v>
      </c>
      <c r="C12" s="58"/>
      <c r="D12" s="73">
        <v>33</v>
      </c>
      <c r="E12" s="94"/>
      <c r="F12" s="92"/>
      <c r="G12" s="53">
        <v>28</v>
      </c>
      <c r="H12" s="53">
        <v>31</v>
      </c>
      <c r="I12" s="53">
        <v>31</v>
      </c>
      <c r="J12" s="53">
        <v>28</v>
      </c>
      <c r="K12" s="53"/>
      <c r="L12" s="94"/>
      <c r="M12" s="53"/>
      <c r="N12" s="53">
        <v>31</v>
      </c>
      <c r="O12" s="97">
        <v>26</v>
      </c>
      <c r="P12" s="53">
        <v>30</v>
      </c>
      <c r="Q12" s="53"/>
      <c r="R12" s="53">
        <v>28</v>
      </c>
      <c r="S12" s="53"/>
      <c r="T12" s="97">
        <v>24</v>
      </c>
      <c r="U12" s="97">
        <v>18</v>
      </c>
      <c r="V12" s="53">
        <v>28</v>
      </c>
      <c r="W12" s="73">
        <v>27</v>
      </c>
      <c r="X12" s="77">
        <f t="shared" si="1"/>
        <v>295</v>
      </c>
      <c r="Y12" s="78">
        <f t="shared" si="14"/>
        <v>12</v>
      </c>
      <c r="Z12" s="49">
        <f t="shared" si="2"/>
        <v>13</v>
      </c>
      <c r="AA12" s="46">
        <f t="shared" si="3"/>
        <v>0.68421052631578949</v>
      </c>
      <c r="AB12" s="4">
        <f t="shared" si="4"/>
        <v>7</v>
      </c>
      <c r="AC12" s="33">
        <f t="shared" si="5"/>
        <v>29.5</v>
      </c>
      <c r="AD12" s="24">
        <f t="shared" si="6"/>
        <v>12</v>
      </c>
      <c r="AE12" s="35">
        <f t="shared" si="7"/>
        <v>27.923076923076923</v>
      </c>
      <c r="AF12" s="11">
        <f t="shared" si="8"/>
        <v>11</v>
      </c>
      <c r="AG12" s="81">
        <f t="shared" si="9"/>
        <v>33</v>
      </c>
      <c r="AH12" s="85">
        <f t="shared" si="10"/>
        <v>12</v>
      </c>
      <c r="AI12" s="81">
        <f t="shared" si="11"/>
        <v>18</v>
      </c>
      <c r="AJ12" s="82">
        <f t="shared" si="12"/>
        <v>363</v>
      </c>
      <c r="AK12" s="87">
        <f t="shared" si="13"/>
        <v>10</v>
      </c>
      <c r="AL12" s="1"/>
    </row>
    <row r="13" spans="2:40" x14ac:dyDescent="0.2">
      <c r="B13" s="59" t="str">
        <f>+[1]Holukeppni!B12</f>
        <v>Ingi</v>
      </c>
      <c r="C13" s="58"/>
      <c r="D13" s="73">
        <v>34</v>
      </c>
      <c r="E13" s="94"/>
      <c r="F13" s="92">
        <v>36</v>
      </c>
      <c r="G13" s="53">
        <v>31</v>
      </c>
      <c r="H13" s="53">
        <v>35</v>
      </c>
      <c r="I13" s="123">
        <v>27</v>
      </c>
      <c r="J13" s="53"/>
      <c r="K13" s="53"/>
      <c r="L13" s="94"/>
      <c r="M13" s="53">
        <v>31</v>
      </c>
      <c r="N13" s="53">
        <v>33</v>
      </c>
      <c r="O13" s="53">
        <v>27</v>
      </c>
      <c r="P13" s="53"/>
      <c r="Q13" s="53">
        <v>33</v>
      </c>
      <c r="R13" s="53"/>
      <c r="S13" s="53"/>
      <c r="T13" s="97">
        <v>26</v>
      </c>
      <c r="U13" s="53">
        <v>37</v>
      </c>
      <c r="V13" s="53"/>
      <c r="W13" s="73"/>
      <c r="X13" s="77">
        <f t="shared" si="1"/>
        <v>324</v>
      </c>
      <c r="Y13" s="78">
        <f t="shared" si="14"/>
        <v>7</v>
      </c>
      <c r="Z13" s="49">
        <f t="shared" si="2"/>
        <v>11</v>
      </c>
      <c r="AA13" s="46">
        <f t="shared" si="3"/>
        <v>0.57894736842105265</v>
      </c>
      <c r="AB13" s="4">
        <f t="shared" si="4"/>
        <v>12</v>
      </c>
      <c r="AC13" s="33">
        <f t="shared" si="5"/>
        <v>32.4</v>
      </c>
      <c r="AD13" s="24">
        <f t="shared" si="6"/>
        <v>7</v>
      </c>
      <c r="AE13" s="35">
        <f t="shared" si="7"/>
        <v>31.818181818181817</v>
      </c>
      <c r="AF13" s="11">
        <f t="shared" si="8"/>
        <v>4</v>
      </c>
      <c r="AG13" s="81">
        <f t="shared" si="9"/>
        <v>37</v>
      </c>
      <c r="AH13" s="85">
        <f t="shared" si="10"/>
        <v>6</v>
      </c>
      <c r="AI13" s="81">
        <f t="shared" si="11"/>
        <v>26</v>
      </c>
      <c r="AJ13" s="82">
        <f t="shared" si="12"/>
        <v>350</v>
      </c>
      <c r="AK13" s="87">
        <f t="shared" si="13"/>
        <v>11</v>
      </c>
      <c r="AL13" s="1"/>
    </row>
    <row r="14" spans="2:40" x14ac:dyDescent="0.2">
      <c r="B14" s="59" t="str">
        <f>+[1]Holukeppni!B13</f>
        <v>Jói</v>
      </c>
      <c r="C14" s="58"/>
      <c r="D14" s="73">
        <v>32</v>
      </c>
      <c r="E14" s="94"/>
      <c r="F14" s="92"/>
      <c r="G14" s="53">
        <v>35</v>
      </c>
      <c r="H14" s="97">
        <v>21</v>
      </c>
      <c r="I14" s="97">
        <v>21</v>
      </c>
      <c r="J14" s="53">
        <v>31</v>
      </c>
      <c r="K14" s="53">
        <v>31</v>
      </c>
      <c r="L14" s="94"/>
      <c r="M14" s="53">
        <v>28</v>
      </c>
      <c r="N14" s="53"/>
      <c r="O14" s="53"/>
      <c r="P14" s="53">
        <v>31</v>
      </c>
      <c r="Q14" s="53"/>
      <c r="R14" s="53">
        <v>28</v>
      </c>
      <c r="S14" s="53"/>
      <c r="T14" s="53">
        <v>22</v>
      </c>
      <c r="U14" s="53"/>
      <c r="V14" s="53">
        <v>30</v>
      </c>
      <c r="W14" s="73">
        <v>25</v>
      </c>
      <c r="X14" s="77">
        <f t="shared" si="1"/>
        <v>293</v>
      </c>
      <c r="Y14" s="78">
        <f t="shared" si="14"/>
        <v>13</v>
      </c>
      <c r="Z14" s="49">
        <f t="shared" si="2"/>
        <v>12</v>
      </c>
      <c r="AA14" s="46">
        <f t="shared" si="3"/>
        <v>0.63157894736842102</v>
      </c>
      <c r="AB14" s="4">
        <f t="shared" si="4"/>
        <v>11</v>
      </c>
      <c r="AC14" s="33">
        <f t="shared" si="5"/>
        <v>29.3</v>
      </c>
      <c r="AD14" s="24">
        <f t="shared" si="6"/>
        <v>13</v>
      </c>
      <c r="AE14" s="35">
        <f t="shared" si="7"/>
        <v>27.916666666666668</v>
      </c>
      <c r="AF14" s="11">
        <f t="shared" si="8"/>
        <v>12</v>
      </c>
      <c r="AG14" s="81">
        <f t="shared" si="9"/>
        <v>35</v>
      </c>
      <c r="AH14" s="85">
        <f t="shared" si="10"/>
        <v>10</v>
      </c>
      <c r="AI14" s="81">
        <f t="shared" si="11"/>
        <v>21</v>
      </c>
      <c r="AJ14" s="82">
        <f t="shared" si="12"/>
        <v>335</v>
      </c>
      <c r="AK14" s="87">
        <f t="shared" si="13"/>
        <v>12</v>
      </c>
      <c r="AL14" s="1"/>
    </row>
    <row r="15" spans="2:40" x14ac:dyDescent="0.2">
      <c r="B15" s="59" t="str">
        <f>+[1]Holukeppni!B14</f>
        <v>Maggi</v>
      </c>
      <c r="C15" s="96">
        <v>26</v>
      </c>
      <c r="D15" s="73"/>
      <c r="E15" s="94"/>
      <c r="F15" s="92">
        <v>35</v>
      </c>
      <c r="G15" s="53">
        <v>29</v>
      </c>
      <c r="H15" s="97">
        <v>21</v>
      </c>
      <c r="I15" s="123">
        <v>29</v>
      </c>
      <c r="J15" s="53">
        <v>32</v>
      </c>
      <c r="K15" s="53"/>
      <c r="L15" s="94"/>
      <c r="M15" s="53"/>
      <c r="N15" s="53">
        <v>32</v>
      </c>
      <c r="O15" s="53">
        <v>37</v>
      </c>
      <c r="P15" s="53">
        <v>34</v>
      </c>
      <c r="Q15" s="53">
        <v>35</v>
      </c>
      <c r="R15" s="53">
        <v>32</v>
      </c>
      <c r="S15" s="53"/>
      <c r="T15" s="97">
        <v>28</v>
      </c>
      <c r="U15" s="53"/>
      <c r="V15" s="53">
        <v>31</v>
      </c>
      <c r="W15" s="73"/>
      <c r="X15" s="77">
        <f t="shared" si="1"/>
        <v>326</v>
      </c>
      <c r="Y15" s="78">
        <f t="shared" si="14"/>
        <v>6</v>
      </c>
      <c r="Z15" s="49">
        <f t="shared" si="2"/>
        <v>13</v>
      </c>
      <c r="AA15" s="46">
        <f t="shared" si="3"/>
        <v>0.68421052631578949</v>
      </c>
      <c r="AB15" s="4">
        <f t="shared" si="4"/>
        <v>7</v>
      </c>
      <c r="AC15" s="33">
        <f t="shared" si="5"/>
        <v>32.6</v>
      </c>
      <c r="AD15" s="24">
        <f t="shared" si="6"/>
        <v>6</v>
      </c>
      <c r="AE15" s="35">
        <f t="shared" si="7"/>
        <v>30.846153846153847</v>
      </c>
      <c r="AF15" s="11">
        <f t="shared" si="8"/>
        <v>7</v>
      </c>
      <c r="AG15" s="81">
        <f t="shared" si="9"/>
        <v>37</v>
      </c>
      <c r="AH15" s="85">
        <f t="shared" si="10"/>
        <v>6</v>
      </c>
      <c r="AI15" s="81">
        <f t="shared" si="11"/>
        <v>21</v>
      </c>
      <c r="AJ15" s="82">
        <f t="shared" si="12"/>
        <v>401</v>
      </c>
      <c r="AK15" s="87">
        <f t="shared" si="13"/>
        <v>7</v>
      </c>
      <c r="AL15" s="1"/>
    </row>
    <row r="16" spans="2:40" x14ac:dyDescent="0.2">
      <c r="B16" s="59" t="str">
        <f>+[1]Holukeppni!B15</f>
        <v>Óli</v>
      </c>
      <c r="C16" s="58">
        <v>31</v>
      </c>
      <c r="D16" s="98">
        <v>24</v>
      </c>
      <c r="E16" s="94"/>
      <c r="F16" s="103">
        <v>27</v>
      </c>
      <c r="G16" s="53">
        <v>33</v>
      </c>
      <c r="H16" s="97">
        <v>27</v>
      </c>
      <c r="I16" s="53">
        <v>30</v>
      </c>
      <c r="J16" s="97">
        <v>29</v>
      </c>
      <c r="K16" s="53">
        <v>29</v>
      </c>
      <c r="L16" s="94"/>
      <c r="M16" s="53"/>
      <c r="N16" s="53">
        <v>30</v>
      </c>
      <c r="O16" s="53">
        <v>32</v>
      </c>
      <c r="P16" s="97">
        <v>25</v>
      </c>
      <c r="Q16" s="53">
        <v>34</v>
      </c>
      <c r="R16" s="53">
        <v>32</v>
      </c>
      <c r="S16" s="53">
        <v>31</v>
      </c>
      <c r="T16" s="97">
        <v>24</v>
      </c>
      <c r="U16" s="53"/>
      <c r="V16" s="53">
        <v>33</v>
      </c>
      <c r="W16" s="73">
        <v>36</v>
      </c>
      <c r="X16" s="77">
        <f t="shared" si="1"/>
        <v>322</v>
      </c>
      <c r="Y16" s="78">
        <f t="shared" si="14"/>
        <v>8</v>
      </c>
      <c r="Z16" s="49">
        <f t="shared" si="2"/>
        <v>17</v>
      </c>
      <c r="AA16" s="46">
        <f t="shared" si="3"/>
        <v>0.89473684210526316</v>
      </c>
      <c r="AB16" s="4">
        <f t="shared" si="4"/>
        <v>2</v>
      </c>
      <c r="AC16" s="33">
        <f t="shared" si="5"/>
        <v>32.200000000000003</v>
      </c>
      <c r="AD16" s="24">
        <f t="shared" si="6"/>
        <v>8</v>
      </c>
      <c r="AE16" s="35">
        <f t="shared" si="7"/>
        <v>29.823529411764707</v>
      </c>
      <c r="AF16" s="11">
        <f t="shared" si="8"/>
        <v>9</v>
      </c>
      <c r="AG16" s="81">
        <f t="shared" si="9"/>
        <v>36</v>
      </c>
      <c r="AH16" s="85">
        <f t="shared" si="10"/>
        <v>9</v>
      </c>
      <c r="AI16" s="81">
        <f t="shared" si="11"/>
        <v>24</v>
      </c>
      <c r="AJ16" s="82">
        <f t="shared" si="12"/>
        <v>507</v>
      </c>
      <c r="AK16" s="87">
        <f t="shared" si="13"/>
        <v>4</v>
      </c>
      <c r="AL16" s="1"/>
    </row>
    <row r="17" spans="2:38" x14ac:dyDescent="0.2">
      <c r="B17" s="59" t="str">
        <f>+[1]Holukeppni!B16</f>
        <v>Siggi</v>
      </c>
      <c r="C17" s="96">
        <v>28</v>
      </c>
      <c r="D17" s="73">
        <v>37</v>
      </c>
      <c r="E17" s="94"/>
      <c r="F17" s="92">
        <v>31</v>
      </c>
      <c r="G17" s="53">
        <v>33</v>
      </c>
      <c r="H17" s="53"/>
      <c r="I17" s="53">
        <v>39</v>
      </c>
      <c r="J17" s="97">
        <v>24</v>
      </c>
      <c r="K17" s="97">
        <v>29</v>
      </c>
      <c r="L17" s="94"/>
      <c r="M17" s="53">
        <v>34</v>
      </c>
      <c r="N17" s="97">
        <v>31</v>
      </c>
      <c r="O17" s="53">
        <v>37</v>
      </c>
      <c r="P17" s="53">
        <v>31</v>
      </c>
      <c r="Q17" s="53"/>
      <c r="R17" s="97">
        <v>28</v>
      </c>
      <c r="S17" s="97">
        <v>26</v>
      </c>
      <c r="T17" s="53">
        <v>33</v>
      </c>
      <c r="U17" s="53">
        <v>38</v>
      </c>
      <c r="V17" s="97">
        <v>27</v>
      </c>
      <c r="W17" s="73">
        <v>38</v>
      </c>
      <c r="X17" s="77">
        <f t="shared" si="1"/>
        <v>351</v>
      </c>
      <c r="Y17" s="78">
        <f t="shared" si="14"/>
        <v>2</v>
      </c>
      <c r="Z17" s="49">
        <f t="shared" si="2"/>
        <v>17</v>
      </c>
      <c r="AA17" s="46">
        <f t="shared" si="3"/>
        <v>0.89473684210526316</v>
      </c>
      <c r="AB17" s="4">
        <f t="shared" si="4"/>
        <v>2</v>
      </c>
      <c r="AC17" s="33">
        <f t="shared" si="5"/>
        <v>35.1</v>
      </c>
      <c r="AD17" s="124">
        <f t="shared" si="6"/>
        <v>2</v>
      </c>
      <c r="AE17" s="35">
        <f t="shared" si="7"/>
        <v>32</v>
      </c>
      <c r="AF17" s="11">
        <f t="shared" si="8"/>
        <v>3</v>
      </c>
      <c r="AG17" s="81">
        <f t="shared" si="9"/>
        <v>39</v>
      </c>
      <c r="AH17" s="85">
        <f t="shared" si="10"/>
        <v>3</v>
      </c>
      <c r="AI17" s="81">
        <f t="shared" si="11"/>
        <v>24</v>
      </c>
      <c r="AJ17" s="82">
        <f t="shared" si="12"/>
        <v>544</v>
      </c>
      <c r="AK17" s="87">
        <f t="shared" si="13"/>
        <v>2</v>
      </c>
      <c r="AL17" s="1"/>
    </row>
    <row r="18" spans="2:38" ht="13.5" thickBot="1" x14ac:dyDescent="0.25">
      <c r="B18" s="60" t="str">
        <f>+[1]Holukeppni!B17</f>
        <v>Sigþór</v>
      </c>
      <c r="C18" s="61"/>
      <c r="D18" s="74">
        <v>33</v>
      </c>
      <c r="E18" s="94"/>
      <c r="F18" s="93">
        <v>38</v>
      </c>
      <c r="G18" s="55">
        <v>36</v>
      </c>
      <c r="H18" s="55"/>
      <c r="I18" s="55">
        <v>34</v>
      </c>
      <c r="J18" s="55">
        <v>31</v>
      </c>
      <c r="K18" s="104">
        <v>27</v>
      </c>
      <c r="L18" s="94"/>
      <c r="M18" s="104">
        <v>1</v>
      </c>
      <c r="N18" s="55"/>
      <c r="O18" s="104">
        <v>28</v>
      </c>
      <c r="P18" s="55"/>
      <c r="Q18" s="55"/>
      <c r="R18" s="55">
        <v>34</v>
      </c>
      <c r="S18" s="55"/>
      <c r="T18" s="55">
        <v>29</v>
      </c>
      <c r="U18" s="55">
        <v>36</v>
      </c>
      <c r="V18" s="55">
        <v>36</v>
      </c>
      <c r="W18" s="74">
        <v>37</v>
      </c>
      <c r="X18" s="79">
        <f t="shared" si="1"/>
        <v>344</v>
      </c>
      <c r="Y18" s="80">
        <f t="shared" si="14"/>
        <v>4</v>
      </c>
      <c r="Z18" s="50">
        <f t="shared" si="2"/>
        <v>13</v>
      </c>
      <c r="AA18" s="51">
        <f t="shared" si="3"/>
        <v>0.68421052631578949</v>
      </c>
      <c r="AB18" s="16">
        <f t="shared" si="4"/>
        <v>7</v>
      </c>
      <c r="AC18" s="34">
        <f t="shared" si="5"/>
        <v>34.4</v>
      </c>
      <c r="AD18" s="25">
        <f t="shared" si="6"/>
        <v>4</v>
      </c>
      <c r="AE18" s="36">
        <f t="shared" si="7"/>
        <v>30.76923076923077</v>
      </c>
      <c r="AF18" s="17">
        <f t="shared" si="8"/>
        <v>8</v>
      </c>
      <c r="AG18" s="83">
        <f t="shared" si="9"/>
        <v>38</v>
      </c>
      <c r="AH18" s="86">
        <f t="shared" si="10"/>
        <v>5</v>
      </c>
      <c r="AI18" s="83">
        <f t="shared" si="11"/>
        <v>1</v>
      </c>
      <c r="AJ18" s="84">
        <f t="shared" si="12"/>
        <v>400</v>
      </c>
      <c r="AK18" s="88">
        <f t="shared" si="13"/>
        <v>8</v>
      </c>
      <c r="AL18" s="1"/>
    </row>
    <row r="19" spans="2:38" s="5" customFormat="1" x14ac:dyDescent="0.2">
      <c r="B19" s="89" t="s">
        <v>7</v>
      </c>
      <c r="C19" s="106">
        <f t="shared" ref="C19:W19" si="15">COUNT(C6:C18)</f>
        <v>7</v>
      </c>
      <c r="D19" s="106">
        <f t="shared" si="15"/>
        <v>11</v>
      </c>
      <c r="E19" s="106">
        <f t="shared" si="15"/>
        <v>0</v>
      </c>
      <c r="F19" s="106">
        <f t="shared" si="15"/>
        <v>10</v>
      </c>
      <c r="G19" s="106">
        <f t="shared" si="15"/>
        <v>12</v>
      </c>
      <c r="H19" s="106">
        <f t="shared" si="15"/>
        <v>11</v>
      </c>
      <c r="I19" s="106">
        <f t="shared" si="15"/>
        <v>11</v>
      </c>
      <c r="J19" s="106">
        <f t="shared" si="15"/>
        <v>10</v>
      </c>
      <c r="K19" s="106">
        <f t="shared" si="15"/>
        <v>9</v>
      </c>
      <c r="L19" s="106">
        <f t="shared" si="15"/>
        <v>0</v>
      </c>
      <c r="M19" s="106">
        <f t="shared" si="15"/>
        <v>8</v>
      </c>
      <c r="N19" s="106">
        <f t="shared" si="15"/>
        <v>11</v>
      </c>
      <c r="O19" s="106">
        <f t="shared" si="15"/>
        <v>12</v>
      </c>
      <c r="P19" s="106">
        <f t="shared" si="15"/>
        <v>11</v>
      </c>
      <c r="Q19" s="106">
        <f t="shared" si="15"/>
        <v>7</v>
      </c>
      <c r="R19" s="106">
        <f t="shared" si="15"/>
        <v>10</v>
      </c>
      <c r="S19" s="106">
        <f t="shared" si="15"/>
        <v>8</v>
      </c>
      <c r="T19" s="106">
        <f t="shared" si="15"/>
        <v>12</v>
      </c>
      <c r="U19" s="106">
        <f t="shared" si="15"/>
        <v>6</v>
      </c>
      <c r="V19" s="106">
        <f t="shared" si="15"/>
        <v>9</v>
      </c>
      <c r="W19" s="68">
        <f t="shared" si="15"/>
        <v>8</v>
      </c>
      <c r="X19" s="22"/>
      <c r="Y19" s="22"/>
      <c r="Z19" s="2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2:38" s="5" customFormat="1" x14ac:dyDescent="0.2">
      <c r="B20" s="90" t="s">
        <v>13</v>
      </c>
      <c r="C20" s="15">
        <f t="shared" ref="C20:W20" si="16">C19/COUNTA($B$6:$B$18)</f>
        <v>0.53846153846153844</v>
      </c>
      <c r="D20" s="15">
        <f t="shared" si="16"/>
        <v>0.84615384615384615</v>
      </c>
      <c r="E20" s="15">
        <f t="shared" si="16"/>
        <v>0</v>
      </c>
      <c r="F20" s="15">
        <f t="shared" si="16"/>
        <v>0.76923076923076927</v>
      </c>
      <c r="G20" s="15">
        <f t="shared" si="16"/>
        <v>0.92307692307692313</v>
      </c>
      <c r="H20" s="52">
        <f t="shared" si="16"/>
        <v>0.84615384615384615</v>
      </c>
      <c r="I20" s="15">
        <f t="shared" si="16"/>
        <v>0.84615384615384615</v>
      </c>
      <c r="J20" s="15">
        <f t="shared" si="16"/>
        <v>0.76923076923076927</v>
      </c>
      <c r="K20" s="15">
        <f t="shared" si="16"/>
        <v>0.69230769230769229</v>
      </c>
      <c r="L20" s="15">
        <f t="shared" si="16"/>
        <v>0</v>
      </c>
      <c r="M20" s="15">
        <f t="shared" si="16"/>
        <v>0.61538461538461542</v>
      </c>
      <c r="N20" s="15">
        <f t="shared" si="16"/>
        <v>0.84615384615384615</v>
      </c>
      <c r="O20" s="52">
        <f t="shared" si="16"/>
        <v>0.92307692307692313</v>
      </c>
      <c r="P20" s="52">
        <f t="shared" si="16"/>
        <v>0.84615384615384615</v>
      </c>
      <c r="Q20" s="15">
        <f t="shared" si="16"/>
        <v>0.53846153846153844</v>
      </c>
      <c r="R20" s="15">
        <f t="shared" si="16"/>
        <v>0.76923076923076927</v>
      </c>
      <c r="S20" s="15">
        <f t="shared" si="16"/>
        <v>0.61538461538461542</v>
      </c>
      <c r="T20" s="15">
        <f t="shared" si="16"/>
        <v>0.92307692307692313</v>
      </c>
      <c r="U20" s="15">
        <f t="shared" si="16"/>
        <v>0.46153846153846156</v>
      </c>
      <c r="V20" s="15">
        <f t="shared" si="16"/>
        <v>0.69230769230769229</v>
      </c>
      <c r="W20" s="69">
        <f t="shared" si="16"/>
        <v>0.61538461538461542</v>
      </c>
      <c r="X20" s="22"/>
      <c r="Y20" s="22"/>
      <c r="Z20" s="22"/>
      <c r="AA20" s="7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s="5" customFormat="1" x14ac:dyDescent="0.2">
      <c r="B21" s="90" t="s">
        <v>8</v>
      </c>
      <c r="C21" s="14">
        <f t="shared" ref="C21:W21" si="17">MAX(C6:C18)</f>
        <v>31</v>
      </c>
      <c r="D21" s="14">
        <f t="shared" si="17"/>
        <v>37</v>
      </c>
      <c r="E21" s="14">
        <f t="shared" si="17"/>
        <v>0</v>
      </c>
      <c r="F21" s="14">
        <f t="shared" si="17"/>
        <v>44</v>
      </c>
      <c r="G21" s="14">
        <f t="shared" si="17"/>
        <v>36</v>
      </c>
      <c r="H21" s="14">
        <f t="shared" si="17"/>
        <v>35</v>
      </c>
      <c r="I21" s="14">
        <f t="shared" si="17"/>
        <v>39</v>
      </c>
      <c r="J21" s="14">
        <f t="shared" si="17"/>
        <v>33</v>
      </c>
      <c r="K21" s="14">
        <f t="shared" si="17"/>
        <v>37</v>
      </c>
      <c r="L21" s="14">
        <f t="shared" si="17"/>
        <v>0</v>
      </c>
      <c r="M21" s="14">
        <f t="shared" si="17"/>
        <v>44</v>
      </c>
      <c r="N21" s="14">
        <f t="shared" si="17"/>
        <v>39</v>
      </c>
      <c r="O21" s="14">
        <f t="shared" si="17"/>
        <v>37</v>
      </c>
      <c r="P21" s="14">
        <f t="shared" si="17"/>
        <v>34</v>
      </c>
      <c r="Q21" s="14">
        <f t="shared" si="17"/>
        <v>37</v>
      </c>
      <c r="R21" s="14">
        <f t="shared" si="17"/>
        <v>35</v>
      </c>
      <c r="S21" s="14">
        <f t="shared" si="17"/>
        <v>37</v>
      </c>
      <c r="T21" s="14">
        <f t="shared" si="17"/>
        <v>33</v>
      </c>
      <c r="U21" s="14">
        <f t="shared" si="17"/>
        <v>38</v>
      </c>
      <c r="V21" s="14">
        <f t="shared" si="17"/>
        <v>36</v>
      </c>
      <c r="W21" s="70">
        <f t="shared" si="17"/>
        <v>38</v>
      </c>
      <c r="X21" s="22"/>
      <c r="Y21" s="22"/>
      <c r="Z21" s="2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2:38" s="5" customFormat="1" ht="13.5" thickBot="1" x14ac:dyDescent="0.25">
      <c r="B22" s="91" t="s">
        <v>9</v>
      </c>
      <c r="C22" s="23">
        <f t="shared" ref="C22:W22" si="18">MIN(C6:C18)</f>
        <v>25</v>
      </c>
      <c r="D22" s="23">
        <f t="shared" si="18"/>
        <v>24</v>
      </c>
      <c r="E22" s="23">
        <f t="shared" si="18"/>
        <v>0</v>
      </c>
      <c r="F22" s="23">
        <f t="shared" si="18"/>
        <v>26</v>
      </c>
      <c r="G22" s="23">
        <f t="shared" si="18"/>
        <v>24</v>
      </c>
      <c r="H22" s="23">
        <f t="shared" si="18"/>
        <v>1</v>
      </c>
      <c r="I22" s="23">
        <f t="shared" si="18"/>
        <v>21</v>
      </c>
      <c r="J22" s="23">
        <f t="shared" si="18"/>
        <v>14</v>
      </c>
      <c r="K22" s="23">
        <f t="shared" si="18"/>
        <v>27</v>
      </c>
      <c r="L22" s="23">
        <f t="shared" si="18"/>
        <v>0</v>
      </c>
      <c r="M22" s="23">
        <f t="shared" si="18"/>
        <v>1</v>
      </c>
      <c r="N22" s="23">
        <f t="shared" si="18"/>
        <v>29</v>
      </c>
      <c r="O22" s="23">
        <f t="shared" si="18"/>
        <v>23</v>
      </c>
      <c r="P22" s="23">
        <f t="shared" si="18"/>
        <v>25</v>
      </c>
      <c r="Q22" s="23">
        <f t="shared" si="18"/>
        <v>24</v>
      </c>
      <c r="R22" s="23">
        <f t="shared" si="18"/>
        <v>28</v>
      </c>
      <c r="S22" s="23">
        <f t="shared" si="18"/>
        <v>21</v>
      </c>
      <c r="T22" s="23">
        <f t="shared" si="18"/>
        <v>22</v>
      </c>
      <c r="U22" s="23">
        <f t="shared" si="18"/>
        <v>18</v>
      </c>
      <c r="V22" s="23">
        <f t="shared" si="18"/>
        <v>18</v>
      </c>
      <c r="W22" s="71">
        <f t="shared" si="18"/>
        <v>25</v>
      </c>
      <c r="X22" s="22"/>
      <c r="Y22" s="22"/>
      <c r="Z22" s="2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2:38" x14ac:dyDescent="0.2">
      <c r="V23" s="1"/>
      <c r="W23" s="1"/>
      <c r="X23" s="2"/>
      <c r="Y23" s="2"/>
      <c r="AK23" s="1"/>
      <c r="AL23" s="1"/>
    </row>
    <row r="24" spans="2:38" x14ac:dyDescent="0.2">
      <c r="C24" s="1">
        <f>+C4</f>
        <v>1</v>
      </c>
      <c r="D24" s="1">
        <f t="shared" ref="D24:W24" si="19">+D4</f>
        <v>2</v>
      </c>
      <c r="F24" s="1">
        <f t="shared" si="19"/>
        <v>3</v>
      </c>
      <c r="G24" s="1">
        <f t="shared" si="19"/>
        <v>4</v>
      </c>
      <c r="H24" s="1">
        <f t="shared" si="19"/>
        <v>5</v>
      </c>
      <c r="I24" s="1">
        <f t="shared" si="19"/>
        <v>6</v>
      </c>
      <c r="J24" s="1">
        <f t="shared" si="19"/>
        <v>7</v>
      </c>
      <c r="K24" s="1">
        <f t="shared" si="19"/>
        <v>8</v>
      </c>
      <c r="M24" s="1">
        <f t="shared" si="19"/>
        <v>9</v>
      </c>
      <c r="N24" s="1">
        <f t="shared" si="19"/>
        <v>10</v>
      </c>
      <c r="O24" s="1">
        <f t="shared" si="19"/>
        <v>11</v>
      </c>
      <c r="P24" s="1">
        <f t="shared" si="19"/>
        <v>12</v>
      </c>
      <c r="Q24" s="1">
        <f t="shared" si="19"/>
        <v>13</v>
      </c>
      <c r="R24" s="1">
        <f t="shared" si="19"/>
        <v>14</v>
      </c>
      <c r="S24" s="1">
        <f t="shared" si="19"/>
        <v>15</v>
      </c>
      <c r="T24" s="1">
        <f t="shared" si="19"/>
        <v>16</v>
      </c>
      <c r="U24" s="1">
        <f t="shared" si="19"/>
        <v>17</v>
      </c>
      <c r="V24" s="1">
        <f t="shared" si="19"/>
        <v>18</v>
      </c>
      <c r="W24" s="1">
        <f t="shared" si="19"/>
        <v>19</v>
      </c>
      <c r="X24" s="2"/>
      <c r="Y24" s="2"/>
      <c r="AK24" s="1"/>
      <c r="AL24" s="1"/>
    </row>
    <row r="25" spans="2:38" x14ac:dyDescent="0.2">
      <c r="B25" s="41" t="s">
        <v>28</v>
      </c>
      <c r="C25" s="42" t="s">
        <v>23</v>
      </c>
      <c r="D25" s="42" t="s">
        <v>23</v>
      </c>
      <c r="E25" s="42"/>
      <c r="F25" s="42" t="s">
        <v>23</v>
      </c>
      <c r="G25" s="42" t="s">
        <v>23</v>
      </c>
      <c r="H25" s="42" t="s">
        <v>23</v>
      </c>
      <c r="I25" s="42" t="s">
        <v>23</v>
      </c>
      <c r="J25" s="43" t="s">
        <v>23</v>
      </c>
      <c r="K25" s="42" t="s">
        <v>23</v>
      </c>
      <c r="L25" s="42"/>
      <c r="M25" s="43" t="s">
        <v>23</v>
      </c>
      <c r="N25" s="43" t="s">
        <v>23</v>
      </c>
      <c r="O25" s="43" t="s">
        <v>23</v>
      </c>
      <c r="P25" s="43" t="s">
        <v>23</v>
      </c>
      <c r="Q25" s="43" t="s">
        <v>23</v>
      </c>
      <c r="R25" s="42" t="s">
        <v>23</v>
      </c>
      <c r="S25" s="43" t="s">
        <v>23</v>
      </c>
      <c r="T25" s="43" t="s">
        <v>23</v>
      </c>
      <c r="U25" s="43" t="s">
        <v>23</v>
      </c>
      <c r="V25" s="43" t="s">
        <v>23</v>
      </c>
      <c r="W25" s="43" t="s">
        <v>23</v>
      </c>
      <c r="X25" s="44"/>
      <c r="Y25" s="44"/>
      <c r="Z25" s="43"/>
      <c r="AA25" s="43">
        <f>COUNTA(C25:W25)</f>
        <v>19</v>
      </c>
      <c r="AK25" s="1"/>
      <c r="AL25" s="1"/>
    </row>
    <row r="26" spans="2:38" x14ac:dyDescent="0.2">
      <c r="V26" s="1"/>
      <c r="W26" s="1"/>
      <c r="X26" s="2"/>
      <c r="Y26" s="2"/>
      <c r="AK26" s="1"/>
      <c r="AL26" s="1"/>
    </row>
    <row r="27" spans="2:38" x14ac:dyDescent="0.2">
      <c r="B27" t="s">
        <v>12</v>
      </c>
      <c r="C27" s="1">
        <f>+W4</f>
        <v>19</v>
      </c>
    </row>
    <row r="28" spans="2:38" x14ac:dyDescent="0.2">
      <c r="Y28" s="6"/>
    </row>
  </sheetData>
  <sortState ref="B6:AK17">
    <sortCondition ref="Y6:Y17"/>
  </sortState>
  <mergeCells count="7">
    <mergeCell ref="B2:AI2"/>
    <mergeCell ref="B1:AI1"/>
    <mergeCell ref="AC4:AD4"/>
    <mergeCell ref="AE4:AF4"/>
    <mergeCell ref="AJ4:AK4"/>
    <mergeCell ref="AG4:AI4"/>
    <mergeCell ref="Z4:AB4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"/>
  <sheetViews>
    <sheetView showGridLines="0" zoomScale="120" zoomScaleNormal="120" workbookViewId="0">
      <selection activeCell="R5" sqref="R5"/>
    </sheetView>
  </sheetViews>
  <sheetFormatPr defaultRowHeight="15" x14ac:dyDescent="0.25"/>
  <cols>
    <col min="1" max="1" width="4.28515625" customWidth="1"/>
    <col min="2" max="2" width="13.140625" customWidth="1"/>
    <col min="3" max="15" width="4.140625" customWidth="1"/>
    <col min="16" max="16" width="5" customWidth="1"/>
    <col min="17" max="17" width="4.42578125" customWidth="1"/>
    <col min="18" max="18" width="4.42578125" style="99" customWidth="1"/>
  </cols>
  <sheetData>
    <row r="1" spans="1:18" ht="8.25" customHeight="1" x14ac:dyDescent="0.25"/>
    <row r="2" spans="1:18" ht="22.5" customHeight="1" x14ac:dyDescent="0.4">
      <c r="B2" s="10" t="s">
        <v>33</v>
      </c>
    </row>
    <row r="3" spans="1:18" ht="7.5" customHeight="1" thickBot="1" x14ac:dyDescent="0.3"/>
    <row r="4" spans="1:18" ht="45" customHeight="1" x14ac:dyDescent="0.25">
      <c r="B4" s="18" t="s">
        <v>22</v>
      </c>
      <c r="C4" s="19" t="s">
        <v>0</v>
      </c>
      <c r="D4" s="19" t="s">
        <v>30</v>
      </c>
      <c r="E4" s="19" t="s">
        <v>20</v>
      </c>
      <c r="F4" s="19" t="s">
        <v>6</v>
      </c>
      <c r="G4" s="19" t="s">
        <v>2</v>
      </c>
      <c r="H4" s="19" t="s">
        <v>4</v>
      </c>
      <c r="I4" s="19" t="s">
        <v>32</v>
      </c>
      <c r="J4" s="19" t="s">
        <v>3</v>
      </c>
      <c r="K4" s="19" t="s">
        <v>31</v>
      </c>
      <c r="L4" s="19" t="s">
        <v>1</v>
      </c>
      <c r="M4" s="19" t="s">
        <v>5</v>
      </c>
      <c r="N4" s="19" t="s">
        <v>18</v>
      </c>
      <c r="O4" s="26" t="s">
        <v>21</v>
      </c>
      <c r="P4" s="29" t="s">
        <v>16</v>
      </c>
      <c r="Q4" s="27" t="s">
        <v>17</v>
      </c>
    </row>
    <row r="5" spans="1:18" ht="17.25" customHeight="1" x14ac:dyDescent="0.25">
      <c r="A5">
        <v>1</v>
      </c>
      <c r="B5" s="20" t="s">
        <v>0</v>
      </c>
      <c r="C5" s="12"/>
      <c r="D5" s="13">
        <v>0</v>
      </c>
      <c r="E5" s="13">
        <v>1</v>
      </c>
      <c r="F5" s="13">
        <v>0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0</v>
      </c>
      <c r="P5" s="30">
        <v>9</v>
      </c>
      <c r="Q5" s="28">
        <v>12</v>
      </c>
      <c r="R5" s="100">
        <v>1</v>
      </c>
    </row>
    <row r="6" spans="1:18" ht="17.25" customHeight="1" x14ac:dyDescent="0.25">
      <c r="A6">
        <v>2</v>
      </c>
      <c r="B6" s="20" t="s">
        <v>30</v>
      </c>
      <c r="C6" s="13">
        <v>1</v>
      </c>
      <c r="D6" s="12"/>
      <c r="E6" s="13">
        <v>1</v>
      </c>
      <c r="F6" s="13">
        <v>0</v>
      </c>
      <c r="G6" s="13">
        <v>0</v>
      </c>
      <c r="H6" s="13">
        <v>0</v>
      </c>
      <c r="I6" s="13">
        <v>1</v>
      </c>
      <c r="J6" s="13">
        <v>0</v>
      </c>
      <c r="K6" s="62">
        <v>0.5</v>
      </c>
      <c r="L6" s="62">
        <v>0.5</v>
      </c>
      <c r="M6" s="13">
        <v>0</v>
      </c>
      <c r="N6" s="13">
        <v>0</v>
      </c>
      <c r="O6" s="13">
        <v>0</v>
      </c>
      <c r="P6" s="30">
        <v>4</v>
      </c>
      <c r="Q6" s="28">
        <v>12</v>
      </c>
      <c r="R6" s="100"/>
    </row>
    <row r="7" spans="1:18" ht="17.25" customHeight="1" x14ac:dyDescent="0.25">
      <c r="A7">
        <v>3</v>
      </c>
      <c r="B7" s="20" t="s">
        <v>20</v>
      </c>
      <c r="C7" s="13">
        <v>0</v>
      </c>
      <c r="D7" s="13">
        <v>0</v>
      </c>
      <c r="E7" s="12"/>
      <c r="F7" s="13">
        <v>0</v>
      </c>
      <c r="G7" s="13">
        <v>1</v>
      </c>
      <c r="H7" s="13">
        <v>1</v>
      </c>
      <c r="I7" s="13">
        <v>1</v>
      </c>
      <c r="J7" s="13">
        <v>1</v>
      </c>
      <c r="K7" s="13">
        <v>0</v>
      </c>
      <c r="L7" s="13"/>
      <c r="M7" s="13">
        <v>0</v>
      </c>
      <c r="N7" s="13">
        <v>1</v>
      </c>
      <c r="O7" s="62">
        <v>0.5</v>
      </c>
      <c r="P7" s="30">
        <v>5.5</v>
      </c>
      <c r="Q7" s="28">
        <v>11</v>
      </c>
      <c r="R7" s="100"/>
    </row>
    <row r="8" spans="1:18" ht="17.25" customHeight="1" x14ac:dyDescent="0.25">
      <c r="A8">
        <v>4</v>
      </c>
      <c r="B8" s="20" t="s">
        <v>6</v>
      </c>
      <c r="C8" s="13">
        <v>1</v>
      </c>
      <c r="D8" s="13">
        <v>1</v>
      </c>
      <c r="E8" s="13">
        <v>1</v>
      </c>
      <c r="F8" s="12"/>
      <c r="G8" s="62">
        <v>0.5</v>
      </c>
      <c r="H8" s="13">
        <v>1</v>
      </c>
      <c r="I8" s="13">
        <v>1</v>
      </c>
      <c r="J8" s="13">
        <v>0</v>
      </c>
      <c r="K8" s="13">
        <v>0</v>
      </c>
      <c r="L8" s="13">
        <v>1</v>
      </c>
      <c r="M8" s="13">
        <v>0</v>
      </c>
      <c r="N8" s="13">
        <v>1</v>
      </c>
      <c r="O8" s="13">
        <v>1</v>
      </c>
      <c r="P8" s="30">
        <v>8.5</v>
      </c>
      <c r="Q8" s="28">
        <v>12</v>
      </c>
      <c r="R8" s="100">
        <v>2</v>
      </c>
    </row>
    <row r="9" spans="1:18" ht="17.25" customHeight="1" x14ac:dyDescent="0.25">
      <c r="A9">
        <v>5</v>
      </c>
      <c r="B9" s="20" t="s">
        <v>2</v>
      </c>
      <c r="C9" s="13">
        <v>0</v>
      </c>
      <c r="D9" s="13">
        <v>1</v>
      </c>
      <c r="E9" s="13">
        <v>0</v>
      </c>
      <c r="F9" s="62">
        <v>0.5</v>
      </c>
      <c r="G9" s="12"/>
      <c r="H9" s="13">
        <v>0</v>
      </c>
      <c r="I9" s="13">
        <v>0</v>
      </c>
      <c r="J9" s="13"/>
      <c r="K9" s="62">
        <v>0.5</v>
      </c>
      <c r="L9" s="13">
        <v>1</v>
      </c>
      <c r="M9" s="13">
        <v>0</v>
      </c>
      <c r="N9" s="13">
        <v>0</v>
      </c>
      <c r="O9" s="13">
        <v>1</v>
      </c>
      <c r="P9" s="30">
        <v>4</v>
      </c>
      <c r="Q9" s="28">
        <v>11</v>
      </c>
      <c r="R9" s="100"/>
    </row>
    <row r="10" spans="1:18" ht="17.25" customHeight="1" x14ac:dyDescent="0.25">
      <c r="A10">
        <v>6</v>
      </c>
      <c r="B10" s="20" t="s">
        <v>4</v>
      </c>
      <c r="C10" s="13">
        <v>0</v>
      </c>
      <c r="D10" s="13">
        <v>1</v>
      </c>
      <c r="E10" s="13">
        <v>0</v>
      </c>
      <c r="F10" s="13">
        <v>0</v>
      </c>
      <c r="G10" s="13">
        <v>1</v>
      </c>
      <c r="H10" s="12"/>
      <c r="I10" s="13">
        <v>0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3">
        <v>1</v>
      </c>
      <c r="P10" s="30">
        <v>4</v>
      </c>
      <c r="Q10" s="28">
        <v>12</v>
      </c>
      <c r="R10" s="100"/>
    </row>
    <row r="11" spans="1:18" ht="17.25" customHeight="1" x14ac:dyDescent="0.25">
      <c r="A11">
        <v>7</v>
      </c>
      <c r="B11" s="20" t="s">
        <v>32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1</v>
      </c>
      <c r="I11" s="12"/>
      <c r="J11" s="13">
        <v>0</v>
      </c>
      <c r="K11" s="13">
        <v>1</v>
      </c>
      <c r="L11" s="13">
        <v>1</v>
      </c>
      <c r="M11" s="13">
        <v>1</v>
      </c>
      <c r="N11" s="13">
        <v>1</v>
      </c>
      <c r="O11" s="13">
        <v>0</v>
      </c>
      <c r="P11" s="30">
        <v>6</v>
      </c>
      <c r="Q11" s="28">
        <v>12</v>
      </c>
      <c r="R11" s="100"/>
    </row>
    <row r="12" spans="1:18" ht="17.25" customHeight="1" x14ac:dyDescent="0.25">
      <c r="A12">
        <v>8</v>
      </c>
      <c r="B12" s="20" t="s">
        <v>3</v>
      </c>
      <c r="C12" s="13">
        <v>0</v>
      </c>
      <c r="D12" s="13">
        <v>1</v>
      </c>
      <c r="E12" s="13">
        <v>0</v>
      </c>
      <c r="F12" s="13">
        <v>1</v>
      </c>
      <c r="G12" s="13"/>
      <c r="H12" s="13">
        <v>0</v>
      </c>
      <c r="I12" s="13">
        <v>1</v>
      </c>
      <c r="J12" s="12"/>
      <c r="K12" s="13">
        <v>1</v>
      </c>
      <c r="L12" s="13">
        <v>1</v>
      </c>
      <c r="M12" s="62">
        <v>0.5</v>
      </c>
      <c r="N12" s="13">
        <v>0</v>
      </c>
      <c r="O12" s="62">
        <v>0.5</v>
      </c>
      <c r="P12" s="30">
        <v>6</v>
      </c>
      <c r="Q12" s="28">
        <v>11</v>
      </c>
      <c r="R12" s="100"/>
    </row>
    <row r="13" spans="1:18" ht="17.25" customHeight="1" x14ac:dyDescent="0.25">
      <c r="A13">
        <v>9</v>
      </c>
      <c r="B13" s="20" t="s">
        <v>31</v>
      </c>
      <c r="C13" s="13">
        <v>0</v>
      </c>
      <c r="D13" s="62">
        <v>0.5</v>
      </c>
      <c r="E13" s="13">
        <v>1</v>
      </c>
      <c r="F13" s="13">
        <v>1</v>
      </c>
      <c r="G13" s="62">
        <v>0.5</v>
      </c>
      <c r="H13" s="13">
        <v>1</v>
      </c>
      <c r="I13" s="13">
        <v>0</v>
      </c>
      <c r="J13" s="13">
        <v>0</v>
      </c>
      <c r="K13" s="12"/>
      <c r="L13" s="13">
        <v>1</v>
      </c>
      <c r="M13" s="62">
        <v>0.5</v>
      </c>
      <c r="N13" s="13">
        <v>0</v>
      </c>
      <c r="O13" s="13">
        <v>1</v>
      </c>
      <c r="P13" s="30">
        <v>6.5</v>
      </c>
      <c r="Q13" s="28">
        <v>12</v>
      </c>
      <c r="R13" s="100"/>
    </row>
    <row r="14" spans="1:18" ht="17.25" customHeight="1" x14ac:dyDescent="0.25">
      <c r="A14">
        <v>10</v>
      </c>
      <c r="B14" s="20" t="s">
        <v>1</v>
      </c>
      <c r="C14" s="13">
        <v>0</v>
      </c>
      <c r="D14" s="62">
        <v>0.5</v>
      </c>
      <c r="E14" s="13"/>
      <c r="F14" s="13">
        <v>0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12"/>
      <c r="M14" s="13">
        <v>1</v>
      </c>
      <c r="N14" s="13">
        <v>1</v>
      </c>
      <c r="O14" s="13">
        <v>0</v>
      </c>
      <c r="P14" s="30">
        <v>3.5</v>
      </c>
      <c r="Q14" s="28">
        <v>11</v>
      </c>
      <c r="R14" s="100"/>
    </row>
    <row r="15" spans="1:18" ht="17.25" customHeight="1" x14ac:dyDescent="0.25">
      <c r="A15">
        <v>11</v>
      </c>
      <c r="B15" s="20" t="s">
        <v>5</v>
      </c>
      <c r="C15" s="13">
        <v>0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0</v>
      </c>
      <c r="J15" s="62">
        <v>0.5</v>
      </c>
      <c r="K15" s="62">
        <v>0.5</v>
      </c>
      <c r="L15" s="13">
        <v>0</v>
      </c>
      <c r="M15" s="12"/>
      <c r="N15" s="13">
        <v>1</v>
      </c>
      <c r="O15" s="13">
        <v>1</v>
      </c>
      <c r="P15" s="30">
        <v>8</v>
      </c>
      <c r="Q15" s="28">
        <v>12</v>
      </c>
      <c r="R15" s="100">
        <v>3</v>
      </c>
    </row>
    <row r="16" spans="1:18" ht="17.25" customHeight="1" x14ac:dyDescent="0.25">
      <c r="A16">
        <v>12</v>
      </c>
      <c r="B16" s="20" t="s">
        <v>18</v>
      </c>
      <c r="C16" s="13">
        <v>0</v>
      </c>
      <c r="D16" s="13">
        <v>1</v>
      </c>
      <c r="E16" s="13">
        <v>0</v>
      </c>
      <c r="F16" s="13">
        <v>0</v>
      </c>
      <c r="G16" s="13">
        <v>1</v>
      </c>
      <c r="H16" s="13">
        <v>1</v>
      </c>
      <c r="I16" s="13">
        <v>0</v>
      </c>
      <c r="J16" s="13">
        <v>1</v>
      </c>
      <c r="K16" s="13">
        <v>1</v>
      </c>
      <c r="L16" s="13">
        <v>0</v>
      </c>
      <c r="M16" s="13">
        <v>0</v>
      </c>
      <c r="N16" s="12"/>
      <c r="O16" s="62">
        <v>0.5</v>
      </c>
      <c r="P16" s="30">
        <v>5.5</v>
      </c>
      <c r="Q16" s="28">
        <v>12</v>
      </c>
      <c r="R16" s="100"/>
    </row>
    <row r="17" spans="1:18" ht="17.25" customHeight="1" thickBot="1" x14ac:dyDescent="0.3">
      <c r="A17">
        <v>13</v>
      </c>
      <c r="B17" s="21" t="s">
        <v>21</v>
      </c>
      <c r="C17" s="63">
        <v>1</v>
      </c>
      <c r="D17" s="63">
        <v>1</v>
      </c>
      <c r="E17" s="64">
        <v>0.5</v>
      </c>
      <c r="F17" s="63">
        <v>0</v>
      </c>
      <c r="G17" s="63">
        <v>0</v>
      </c>
      <c r="H17" s="63">
        <v>0</v>
      </c>
      <c r="I17" s="63">
        <v>1</v>
      </c>
      <c r="J17" s="64">
        <v>0.5</v>
      </c>
      <c r="K17" s="63">
        <v>0</v>
      </c>
      <c r="L17" s="63">
        <v>1</v>
      </c>
      <c r="M17" s="63">
        <v>0</v>
      </c>
      <c r="N17" s="64">
        <v>0.5</v>
      </c>
      <c r="O17" s="65"/>
      <c r="P17" s="66">
        <v>5.5</v>
      </c>
      <c r="Q17" s="67">
        <v>12</v>
      </c>
      <c r="R17" s="101"/>
    </row>
  </sheetData>
  <conditionalFormatting sqref="C6:O6">
    <cfRule type="colorScale" priority="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5:O17">
    <cfRule type="colorScale" priority="2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Punktakeppni</vt:lpstr>
      <vt:lpstr>Holukeppni</vt:lpstr>
      <vt:lpstr>Leikdagar</vt:lpstr>
      <vt:lpstr>Nöfn</vt:lpstr>
      <vt:lpstr>Holukeppni!Print_Area</vt:lpstr>
      <vt:lpstr>Punktakeppni!Print_Area</vt:lpstr>
    </vt:vector>
  </TitlesOfParts>
  <Company>SoftTech Iceland ehf.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Aron Hauksson</dc:creator>
  <cp:lastModifiedBy>Emil Hilmarsson</cp:lastModifiedBy>
  <cp:lastPrinted>2011-09-24T17:30:13Z</cp:lastPrinted>
  <dcterms:created xsi:type="dcterms:W3CDTF">2007-04-29T15:14:25Z</dcterms:created>
  <dcterms:modified xsi:type="dcterms:W3CDTF">2012-09-16T14:53:12Z</dcterms:modified>
</cp:coreProperties>
</file>